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BB2C1DB9-E13C-492A-93D2-34201CB03104}" xr6:coauthVersionLast="45" xr6:coauthVersionMax="45" xr10:uidLastSave="{00000000-0000-0000-0000-000000000000}"/>
  <bookViews>
    <workbookView xWindow="-108" yWindow="-108" windowWidth="23256" windowHeight="12576" xr2:uid="{6BEACFD4-F04C-49BE-9A01-276DDB0DD8FF}"/>
  </bookViews>
  <sheets>
    <sheet name="簡単な使い方" sheetId="8" r:id="rId1"/>
    <sheet name="高配当PF一覧" sheetId="3" r:id="rId2"/>
    <sheet name="→用途別ミニPF" sheetId="9" r:id="rId3"/>
    <sheet name="完全高配当株" sheetId="4" r:id="rId4"/>
    <sheet name="バリュー&amp;高配当" sheetId="5" r:id="rId5"/>
    <sheet name="長期増配株" sheetId="6" r:id="rId6"/>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6" i="6" l="1"/>
  <c r="I56" i="6"/>
  <c r="N55" i="6"/>
  <c r="M55" i="6"/>
  <c r="O55" i="6" s="1"/>
  <c r="I55" i="6"/>
  <c r="G55" i="6"/>
  <c r="O54" i="6"/>
  <c r="N54" i="6"/>
  <c r="M54" i="6"/>
  <c r="I54" i="6"/>
  <c r="G54" i="6"/>
  <c r="N53" i="6"/>
  <c r="O53" i="6" s="1"/>
  <c r="M53" i="6"/>
  <c r="I53" i="6"/>
  <c r="G53" i="6"/>
  <c r="N52" i="6"/>
  <c r="M52" i="6"/>
  <c r="I52" i="6"/>
  <c r="G52" i="6"/>
  <c r="N51" i="6"/>
  <c r="M51" i="6"/>
  <c r="I51" i="6"/>
  <c r="G51" i="6"/>
  <c r="O50" i="6"/>
  <c r="N50" i="6"/>
  <c r="M50" i="6"/>
  <c r="I50" i="6"/>
  <c r="G50" i="6"/>
  <c r="N49" i="6"/>
  <c r="M49" i="6"/>
  <c r="O49" i="6" s="1"/>
  <c r="I49" i="6"/>
  <c r="G49" i="6"/>
  <c r="N48" i="6"/>
  <c r="M48" i="6"/>
  <c r="O48" i="6" s="1"/>
  <c r="I48" i="6"/>
  <c r="G48" i="6"/>
  <c r="N47" i="6"/>
  <c r="M47" i="6"/>
  <c r="O47" i="6" s="1"/>
  <c r="I47" i="6"/>
  <c r="G47" i="6"/>
  <c r="N46" i="6"/>
  <c r="M46" i="6"/>
  <c r="O46" i="6" s="1"/>
  <c r="I46" i="6"/>
  <c r="G46" i="6"/>
  <c r="N45" i="6"/>
  <c r="O45" i="6" s="1"/>
  <c r="M45" i="6"/>
  <c r="I45" i="6"/>
  <c r="G45" i="6"/>
  <c r="N44" i="6"/>
  <c r="M44" i="6"/>
  <c r="I44" i="6"/>
  <c r="G44" i="6"/>
  <c r="N43" i="6"/>
  <c r="M43" i="6"/>
  <c r="I43" i="6"/>
  <c r="G43" i="6"/>
  <c r="O42" i="6"/>
  <c r="N42" i="6"/>
  <c r="M42" i="6"/>
  <c r="I42" i="6"/>
  <c r="G42" i="6"/>
  <c r="N41" i="6"/>
  <c r="M41" i="6"/>
  <c r="O41" i="6" s="1"/>
  <c r="I41" i="6"/>
  <c r="G41" i="6"/>
  <c r="N40" i="6"/>
  <c r="M40" i="6"/>
  <c r="O40" i="6" s="1"/>
  <c r="I40" i="6"/>
  <c r="G40" i="6"/>
  <c r="N39" i="6"/>
  <c r="M39" i="6"/>
  <c r="O39" i="6" s="1"/>
  <c r="I39" i="6"/>
  <c r="G39" i="6"/>
  <c r="N38" i="6"/>
  <c r="M38" i="6"/>
  <c r="O38" i="6" s="1"/>
  <c r="I38" i="6"/>
  <c r="G38" i="6"/>
  <c r="O37" i="6"/>
  <c r="N37" i="6"/>
  <c r="M37" i="6"/>
  <c r="I37" i="6"/>
  <c r="G37" i="6"/>
  <c r="N36" i="6"/>
  <c r="M36" i="6"/>
  <c r="I36" i="6"/>
  <c r="G36" i="6"/>
  <c r="N35" i="6"/>
  <c r="M35" i="6"/>
  <c r="I35" i="6"/>
  <c r="G35" i="6"/>
  <c r="O34" i="6"/>
  <c r="N34" i="6"/>
  <c r="M34" i="6"/>
  <c r="I34" i="6"/>
  <c r="G34" i="6"/>
  <c r="O33" i="6"/>
  <c r="N33" i="6"/>
  <c r="M33" i="6"/>
  <c r="I33" i="6"/>
  <c r="G33" i="6"/>
  <c r="N32" i="6"/>
  <c r="M32" i="6"/>
  <c r="O32" i="6" s="1"/>
  <c r="I32" i="6"/>
  <c r="G32" i="6"/>
  <c r="N31" i="6"/>
  <c r="M31" i="6"/>
  <c r="O31" i="6" s="1"/>
  <c r="I31" i="6"/>
  <c r="G31" i="6"/>
  <c r="N30" i="6"/>
  <c r="M30" i="6"/>
  <c r="O30" i="6" s="1"/>
  <c r="I30" i="6"/>
  <c r="G30" i="6"/>
  <c r="N29" i="6"/>
  <c r="O29" i="6" s="1"/>
  <c r="M29" i="6"/>
  <c r="I29" i="6"/>
  <c r="G29" i="6"/>
  <c r="N28" i="6"/>
  <c r="M28" i="6"/>
  <c r="I28" i="6"/>
  <c r="G28" i="6"/>
  <c r="N27" i="6"/>
  <c r="M27" i="6"/>
  <c r="I27" i="6"/>
  <c r="G27" i="6"/>
  <c r="O26" i="6"/>
  <c r="N26" i="6"/>
  <c r="M26" i="6"/>
  <c r="I26" i="6"/>
  <c r="G26" i="6"/>
  <c r="N25" i="6"/>
  <c r="M25" i="6"/>
  <c r="O25" i="6" s="1"/>
  <c r="I25" i="6"/>
  <c r="G25" i="6"/>
  <c r="N24" i="6"/>
  <c r="M24" i="6"/>
  <c r="O24" i="6" s="1"/>
  <c r="I24" i="6"/>
  <c r="G24" i="6"/>
  <c r="N23" i="6"/>
  <c r="M23" i="6"/>
  <c r="O23" i="6" s="1"/>
  <c r="I23" i="6"/>
  <c r="G23" i="6"/>
  <c r="N22" i="6"/>
  <c r="M22" i="6"/>
  <c r="O22" i="6" s="1"/>
  <c r="I22" i="6"/>
  <c r="G22" i="6"/>
  <c r="N21" i="6"/>
  <c r="O21" i="6" s="1"/>
  <c r="M21" i="6"/>
  <c r="I21" i="6"/>
  <c r="G21" i="6"/>
  <c r="N20" i="6"/>
  <c r="M20" i="6"/>
  <c r="I20" i="6"/>
  <c r="G20" i="6"/>
  <c r="N19" i="6"/>
  <c r="M19" i="6"/>
  <c r="O19" i="6" s="1"/>
  <c r="I19" i="6"/>
  <c r="G19" i="6"/>
  <c r="O18" i="6"/>
  <c r="N18" i="6"/>
  <c r="M18" i="6"/>
  <c r="I18" i="6"/>
  <c r="G18" i="6"/>
  <c r="O17" i="6"/>
  <c r="N17" i="6"/>
  <c r="M17" i="6"/>
  <c r="I17" i="6"/>
  <c r="G17" i="6"/>
  <c r="N16" i="6"/>
  <c r="M16" i="6"/>
  <c r="O16" i="6" s="1"/>
  <c r="I16" i="6"/>
  <c r="G16" i="6"/>
  <c r="N15" i="6"/>
  <c r="M15" i="6"/>
  <c r="O15" i="6" s="1"/>
  <c r="I15" i="6"/>
  <c r="G15" i="6"/>
  <c r="N14" i="6"/>
  <c r="M14" i="6"/>
  <c r="O14" i="6" s="1"/>
  <c r="I14" i="6"/>
  <c r="G14" i="6"/>
  <c r="N13" i="6"/>
  <c r="M13" i="6"/>
  <c r="I13" i="6"/>
  <c r="G13" i="6"/>
  <c r="N12" i="6"/>
  <c r="M12" i="6"/>
  <c r="I12" i="6"/>
  <c r="G12" i="6"/>
  <c r="N11" i="6"/>
  <c r="M11" i="6"/>
  <c r="I11" i="6"/>
  <c r="G11" i="6"/>
  <c r="N10" i="6"/>
  <c r="O10" i="6" s="1"/>
  <c r="M10" i="6"/>
  <c r="I10" i="6"/>
  <c r="G10" i="6"/>
  <c r="N9" i="6"/>
  <c r="M9" i="6"/>
  <c r="I9" i="6"/>
  <c r="G9" i="6"/>
  <c r="N8" i="6"/>
  <c r="M8" i="6"/>
  <c r="I8" i="6"/>
  <c r="G8" i="6"/>
  <c r="N7" i="6"/>
  <c r="M7" i="6"/>
  <c r="I7" i="6"/>
  <c r="G7" i="6"/>
  <c r="N6" i="6"/>
  <c r="M6" i="6"/>
  <c r="I6" i="6"/>
  <c r="G6" i="6"/>
  <c r="J56" i="5"/>
  <c r="N55" i="5"/>
  <c r="M55" i="5"/>
  <c r="I55" i="5"/>
  <c r="G55" i="5"/>
  <c r="N54" i="5"/>
  <c r="M54" i="5"/>
  <c r="I54" i="5"/>
  <c r="G54" i="5"/>
  <c r="N53" i="5"/>
  <c r="M53" i="5"/>
  <c r="I53" i="5"/>
  <c r="G53" i="5"/>
  <c r="N52" i="5"/>
  <c r="M52" i="5"/>
  <c r="I52" i="5"/>
  <c r="G52" i="5"/>
  <c r="N51" i="5"/>
  <c r="M51" i="5"/>
  <c r="I51" i="5"/>
  <c r="I56" i="5" s="1"/>
  <c r="G51" i="5"/>
  <c r="N50" i="5"/>
  <c r="M50" i="5"/>
  <c r="O50" i="5" s="1"/>
  <c r="I50" i="5"/>
  <c r="G50" i="5"/>
  <c r="N49" i="5"/>
  <c r="M49" i="5"/>
  <c r="O49" i="5" s="1"/>
  <c r="I49" i="5"/>
  <c r="G49" i="5"/>
  <c r="N48" i="5"/>
  <c r="M48" i="5"/>
  <c r="O48" i="5" s="1"/>
  <c r="I48" i="5"/>
  <c r="G48" i="5"/>
  <c r="N47" i="5"/>
  <c r="M47" i="5"/>
  <c r="O47" i="5" s="1"/>
  <c r="I47" i="5"/>
  <c r="G47" i="5"/>
  <c r="N46" i="5"/>
  <c r="M46" i="5"/>
  <c r="O46" i="5" s="1"/>
  <c r="I46" i="5"/>
  <c r="G46" i="5"/>
  <c r="N45" i="5"/>
  <c r="M45" i="5"/>
  <c r="O45" i="5" s="1"/>
  <c r="I45" i="5"/>
  <c r="G45" i="5"/>
  <c r="N44" i="5"/>
  <c r="M44" i="5"/>
  <c r="I44" i="5"/>
  <c r="G44" i="5"/>
  <c r="N43" i="5"/>
  <c r="M43" i="5"/>
  <c r="I43" i="5"/>
  <c r="G43" i="5"/>
  <c r="N42" i="5"/>
  <c r="M42" i="5"/>
  <c r="I42" i="5"/>
  <c r="G42" i="5"/>
  <c r="N41" i="5"/>
  <c r="M41" i="5"/>
  <c r="O41" i="5" s="1"/>
  <c r="I41" i="5"/>
  <c r="G41" i="5"/>
  <c r="N40" i="5"/>
  <c r="M40" i="5"/>
  <c r="I40" i="5"/>
  <c r="G40" i="5"/>
  <c r="N39" i="5"/>
  <c r="M39" i="5"/>
  <c r="I39" i="5"/>
  <c r="G39" i="5"/>
  <c r="N38" i="5"/>
  <c r="M38" i="5"/>
  <c r="I38" i="5"/>
  <c r="G38" i="5"/>
  <c r="N37" i="5"/>
  <c r="M37" i="5"/>
  <c r="I37" i="5"/>
  <c r="G37" i="5"/>
  <c r="N36" i="5"/>
  <c r="M36" i="5"/>
  <c r="I36" i="5"/>
  <c r="G36" i="5"/>
  <c r="N35" i="5"/>
  <c r="M35" i="5"/>
  <c r="I35" i="5"/>
  <c r="G35" i="5"/>
  <c r="N34" i="5"/>
  <c r="M34" i="5"/>
  <c r="O34" i="5" s="1"/>
  <c r="I34" i="5"/>
  <c r="G34" i="5"/>
  <c r="N33" i="5"/>
  <c r="M33" i="5"/>
  <c r="O33" i="5" s="1"/>
  <c r="I33" i="5"/>
  <c r="G33" i="5"/>
  <c r="N32" i="5"/>
  <c r="M32" i="5"/>
  <c r="O32" i="5" s="1"/>
  <c r="I32" i="5"/>
  <c r="G32" i="5"/>
  <c r="N31" i="5"/>
  <c r="M31" i="5"/>
  <c r="O31" i="5" s="1"/>
  <c r="I31" i="5"/>
  <c r="G31" i="5"/>
  <c r="N30" i="5"/>
  <c r="M30" i="5"/>
  <c r="O30" i="5" s="1"/>
  <c r="I30" i="5"/>
  <c r="G30" i="5"/>
  <c r="N29" i="5"/>
  <c r="M29" i="5"/>
  <c r="I29" i="5"/>
  <c r="G29" i="5"/>
  <c r="N28" i="5"/>
  <c r="M28" i="5"/>
  <c r="I28" i="5"/>
  <c r="G28" i="5"/>
  <c r="N27" i="5"/>
  <c r="M27" i="5"/>
  <c r="I27" i="5"/>
  <c r="G27" i="5"/>
  <c r="N26" i="5"/>
  <c r="M26" i="5"/>
  <c r="O26" i="5" s="1"/>
  <c r="I26" i="5"/>
  <c r="G26" i="5"/>
  <c r="N25" i="5"/>
  <c r="M25" i="5"/>
  <c r="I25" i="5"/>
  <c r="G25" i="5"/>
  <c r="N24" i="5"/>
  <c r="M24" i="5"/>
  <c r="I24" i="5"/>
  <c r="G24" i="5"/>
  <c r="N23" i="5"/>
  <c r="M23" i="5"/>
  <c r="I23" i="5"/>
  <c r="G23" i="5"/>
  <c r="N22" i="5"/>
  <c r="M22" i="5"/>
  <c r="I22" i="5"/>
  <c r="G22" i="5"/>
  <c r="N21" i="5"/>
  <c r="M21" i="5"/>
  <c r="I21" i="5"/>
  <c r="G21" i="5"/>
  <c r="N20" i="5"/>
  <c r="M20" i="5"/>
  <c r="I20" i="5"/>
  <c r="G20" i="5"/>
  <c r="N19" i="5"/>
  <c r="M19" i="5"/>
  <c r="I19" i="5"/>
  <c r="G19" i="5"/>
  <c r="N18" i="5"/>
  <c r="O18" i="5" s="1"/>
  <c r="M18" i="5"/>
  <c r="I18" i="5"/>
  <c r="G18" i="5"/>
  <c r="N17" i="5"/>
  <c r="O17" i="5" s="1"/>
  <c r="M17" i="5"/>
  <c r="I17" i="5"/>
  <c r="G17" i="5"/>
  <c r="N16" i="5"/>
  <c r="M16" i="5"/>
  <c r="I16" i="5"/>
  <c r="G16" i="5"/>
  <c r="N15" i="5"/>
  <c r="M15" i="5"/>
  <c r="I15" i="5"/>
  <c r="G15" i="5"/>
  <c r="N14" i="5"/>
  <c r="M14" i="5"/>
  <c r="I14" i="5"/>
  <c r="G14" i="5"/>
  <c r="N13" i="5"/>
  <c r="M13" i="5"/>
  <c r="I13" i="5"/>
  <c r="G13" i="5"/>
  <c r="N12" i="5"/>
  <c r="M12" i="5"/>
  <c r="I12" i="5"/>
  <c r="G12" i="5"/>
  <c r="N11" i="5"/>
  <c r="M11" i="5"/>
  <c r="I11" i="5"/>
  <c r="G11" i="5"/>
  <c r="N10" i="5"/>
  <c r="M10" i="5"/>
  <c r="I10" i="5"/>
  <c r="G10" i="5"/>
  <c r="N9" i="5"/>
  <c r="M9" i="5"/>
  <c r="I9" i="5"/>
  <c r="G9" i="5"/>
  <c r="N8" i="5"/>
  <c r="M8" i="5"/>
  <c r="I8" i="5"/>
  <c r="G8" i="5"/>
  <c r="N7" i="5"/>
  <c r="M7" i="5"/>
  <c r="I7" i="5"/>
  <c r="G7" i="5"/>
  <c r="N6" i="5"/>
  <c r="M6" i="5"/>
  <c r="I6" i="5"/>
  <c r="G6" i="5"/>
  <c r="J56" i="4"/>
  <c r="N55" i="4"/>
  <c r="M55" i="4"/>
  <c r="O55" i="4" s="1"/>
  <c r="I55" i="4"/>
  <c r="G55" i="4"/>
  <c r="N54" i="4"/>
  <c r="M54" i="4"/>
  <c r="O54" i="4" s="1"/>
  <c r="I54" i="4"/>
  <c r="G54" i="4"/>
  <c r="N53" i="4"/>
  <c r="M53" i="4"/>
  <c r="O53" i="4" s="1"/>
  <c r="I53" i="4"/>
  <c r="G53" i="4"/>
  <c r="N52" i="4"/>
  <c r="M52" i="4"/>
  <c r="O52" i="4" s="1"/>
  <c r="I52" i="4"/>
  <c r="G52" i="4"/>
  <c r="N51" i="4"/>
  <c r="M51" i="4"/>
  <c r="O51" i="4" s="1"/>
  <c r="I51" i="4"/>
  <c r="G51" i="4"/>
  <c r="N50" i="4"/>
  <c r="M50" i="4"/>
  <c r="O50" i="4" s="1"/>
  <c r="I50" i="4"/>
  <c r="G50" i="4"/>
  <c r="N49" i="4"/>
  <c r="M49" i="4"/>
  <c r="O49" i="4" s="1"/>
  <c r="I49" i="4"/>
  <c r="G49" i="4"/>
  <c r="N48" i="4"/>
  <c r="M48" i="4"/>
  <c r="O48" i="4" s="1"/>
  <c r="I48" i="4"/>
  <c r="G48" i="4"/>
  <c r="N47" i="4"/>
  <c r="M47" i="4"/>
  <c r="O47" i="4" s="1"/>
  <c r="I47" i="4"/>
  <c r="G47" i="4"/>
  <c r="N46" i="4"/>
  <c r="M46" i="4"/>
  <c r="I46" i="4"/>
  <c r="G46" i="4"/>
  <c r="N45" i="4"/>
  <c r="M45" i="4"/>
  <c r="I45" i="4"/>
  <c r="G45" i="4"/>
  <c r="N44" i="4"/>
  <c r="M44" i="4"/>
  <c r="O44" i="4" s="1"/>
  <c r="I44" i="4"/>
  <c r="G44" i="4"/>
  <c r="N43" i="4"/>
  <c r="M43" i="4"/>
  <c r="I43" i="4"/>
  <c r="G43" i="4"/>
  <c r="N42" i="4"/>
  <c r="M42" i="4"/>
  <c r="I42" i="4"/>
  <c r="G42" i="4"/>
  <c r="N41" i="4"/>
  <c r="M41" i="4"/>
  <c r="I41" i="4"/>
  <c r="G41" i="4"/>
  <c r="N40" i="4"/>
  <c r="M40" i="4"/>
  <c r="I40" i="4"/>
  <c r="G40" i="4"/>
  <c r="N39" i="4"/>
  <c r="M39" i="4"/>
  <c r="I39" i="4"/>
  <c r="G39" i="4"/>
  <c r="N38" i="4"/>
  <c r="M38" i="4"/>
  <c r="I38" i="4"/>
  <c r="G38" i="4"/>
  <c r="N37" i="4"/>
  <c r="M37" i="4"/>
  <c r="I37" i="4"/>
  <c r="G37" i="4"/>
  <c r="N36" i="4"/>
  <c r="M36" i="4"/>
  <c r="I36" i="4"/>
  <c r="G36" i="4"/>
  <c r="N35" i="4"/>
  <c r="M35" i="4"/>
  <c r="I35" i="4"/>
  <c r="G35" i="4"/>
  <c r="N34" i="4"/>
  <c r="M34" i="4"/>
  <c r="I34" i="4"/>
  <c r="G34" i="4"/>
  <c r="N33" i="4"/>
  <c r="M33" i="4"/>
  <c r="I33" i="4"/>
  <c r="G33" i="4"/>
  <c r="N32" i="4"/>
  <c r="M32" i="4"/>
  <c r="I32" i="4"/>
  <c r="G32" i="4"/>
  <c r="N31" i="4"/>
  <c r="M31" i="4"/>
  <c r="I31" i="4"/>
  <c r="G31" i="4"/>
  <c r="N30" i="4"/>
  <c r="M30" i="4"/>
  <c r="I30" i="4"/>
  <c r="G30" i="4"/>
  <c r="N29" i="4"/>
  <c r="M29" i="4"/>
  <c r="I29" i="4"/>
  <c r="G29" i="4"/>
  <c r="N28" i="4"/>
  <c r="M28" i="4"/>
  <c r="I28" i="4"/>
  <c r="G28" i="4"/>
  <c r="N27" i="4"/>
  <c r="M27" i="4"/>
  <c r="O27" i="4" s="1"/>
  <c r="I27" i="4"/>
  <c r="G27" i="4"/>
  <c r="N26" i="4"/>
  <c r="M26" i="4"/>
  <c r="I26" i="4"/>
  <c r="G26" i="4"/>
  <c r="N25" i="4"/>
  <c r="M25" i="4"/>
  <c r="I25" i="4"/>
  <c r="G25" i="4"/>
  <c r="N24" i="4"/>
  <c r="M24" i="4"/>
  <c r="I24" i="4"/>
  <c r="G24" i="4"/>
  <c r="N23" i="4"/>
  <c r="M23" i="4"/>
  <c r="I23" i="4"/>
  <c r="G23" i="4"/>
  <c r="N22" i="4"/>
  <c r="M22" i="4"/>
  <c r="I22" i="4"/>
  <c r="G22" i="4"/>
  <c r="N21" i="4"/>
  <c r="M21" i="4"/>
  <c r="I21" i="4"/>
  <c r="G21" i="4"/>
  <c r="N20" i="4"/>
  <c r="M20" i="4"/>
  <c r="I20" i="4"/>
  <c r="G20" i="4"/>
  <c r="N19" i="4"/>
  <c r="M19" i="4"/>
  <c r="I19" i="4"/>
  <c r="G19" i="4"/>
  <c r="N18" i="4"/>
  <c r="M18" i="4"/>
  <c r="I18" i="4"/>
  <c r="G18" i="4"/>
  <c r="N17" i="4"/>
  <c r="M17" i="4"/>
  <c r="I17" i="4"/>
  <c r="G17" i="4"/>
  <c r="N16" i="4"/>
  <c r="M16" i="4"/>
  <c r="I16" i="4"/>
  <c r="G16" i="4"/>
  <c r="N15" i="4"/>
  <c r="M15" i="4"/>
  <c r="I15" i="4"/>
  <c r="G15" i="4"/>
  <c r="N14" i="4"/>
  <c r="M14" i="4"/>
  <c r="I14" i="4"/>
  <c r="G14" i="4"/>
  <c r="N13" i="4"/>
  <c r="M13" i="4"/>
  <c r="O13" i="4" s="1"/>
  <c r="I13" i="4"/>
  <c r="G13" i="4"/>
  <c r="N12" i="4"/>
  <c r="M12" i="4"/>
  <c r="I12" i="4"/>
  <c r="G12" i="4"/>
  <c r="N11" i="4"/>
  <c r="M11" i="4"/>
  <c r="O11" i="4" s="1"/>
  <c r="I11" i="4"/>
  <c r="G11" i="4"/>
  <c r="N10" i="4"/>
  <c r="M10" i="4"/>
  <c r="O10" i="4" s="1"/>
  <c r="I10" i="4"/>
  <c r="G10" i="4"/>
  <c r="N9" i="4"/>
  <c r="M9" i="4"/>
  <c r="O9" i="4" s="1"/>
  <c r="I9" i="4"/>
  <c r="G9" i="4"/>
  <c r="N8" i="4"/>
  <c r="M8" i="4"/>
  <c r="O8" i="4" s="1"/>
  <c r="I8" i="4"/>
  <c r="G8" i="4"/>
  <c r="N7" i="4"/>
  <c r="M7" i="4"/>
  <c r="O7" i="4" s="1"/>
  <c r="I7" i="4"/>
  <c r="G7" i="4"/>
  <c r="N6" i="4"/>
  <c r="M6" i="4"/>
  <c r="O6" i="4" s="1"/>
  <c r="I6" i="4"/>
  <c r="G6" i="4"/>
  <c r="I27" i="3"/>
  <c r="M27" i="3"/>
  <c r="N27" i="3"/>
  <c r="M28" i="3"/>
  <c r="N28" i="3"/>
  <c r="M29" i="3"/>
  <c r="N29" i="3"/>
  <c r="M30" i="3"/>
  <c r="N30" i="3"/>
  <c r="M31" i="3"/>
  <c r="N31" i="3"/>
  <c r="M32" i="3"/>
  <c r="N32" i="3"/>
  <c r="M33" i="3"/>
  <c r="N33" i="3"/>
  <c r="M34" i="3"/>
  <c r="N34" i="3"/>
  <c r="M35" i="3"/>
  <c r="N35" i="3"/>
  <c r="M36" i="3"/>
  <c r="N36" i="3"/>
  <c r="M37" i="3"/>
  <c r="N37" i="3"/>
  <c r="M38" i="3"/>
  <c r="N38" i="3"/>
  <c r="M39" i="3"/>
  <c r="N39" i="3"/>
  <c r="M40" i="3"/>
  <c r="N40" i="3"/>
  <c r="M41" i="3"/>
  <c r="N41" i="3"/>
  <c r="M42" i="3"/>
  <c r="N42" i="3"/>
  <c r="M43" i="3"/>
  <c r="N43" i="3"/>
  <c r="M44" i="3"/>
  <c r="N44" i="3"/>
  <c r="M45" i="3"/>
  <c r="N45" i="3"/>
  <c r="M46" i="3"/>
  <c r="N46" i="3"/>
  <c r="M47" i="3"/>
  <c r="N47" i="3"/>
  <c r="M48" i="3"/>
  <c r="N48" i="3"/>
  <c r="M49" i="3"/>
  <c r="N49" i="3"/>
  <c r="M50" i="3"/>
  <c r="N50" i="3"/>
  <c r="M51" i="3"/>
  <c r="N51" i="3"/>
  <c r="M52" i="3"/>
  <c r="N52" i="3"/>
  <c r="M53" i="3"/>
  <c r="N53" i="3"/>
  <c r="M54" i="3"/>
  <c r="N54" i="3"/>
  <c r="M55" i="3"/>
  <c r="N55" i="3"/>
  <c r="M56" i="3"/>
  <c r="N56" i="3"/>
  <c r="M57" i="3"/>
  <c r="N57" i="3"/>
  <c r="M58" i="3"/>
  <c r="N58" i="3"/>
  <c r="M59" i="3"/>
  <c r="N59" i="3"/>
  <c r="M60" i="3"/>
  <c r="N60" i="3"/>
  <c r="M61" i="3"/>
  <c r="N61" i="3"/>
  <c r="M62" i="3"/>
  <c r="N62" i="3"/>
  <c r="M63" i="3"/>
  <c r="N63" i="3"/>
  <c r="M64" i="3"/>
  <c r="N64" i="3"/>
  <c r="M65" i="3"/>
  <c r="N65" i="3"/>
  <c r="M66" i="3"/>
  <c r="N66" i="3"/>
  <c r="M67" i="3"/>
  <c r="N67" i="3"/>
  <c r="O67" i="3"/>
  <c r="M68" i="3"/>
  <c r="N68" i="3"/>
  <c r="M69" i="3"/>
  <c r="N69" i="3"/>
  <c r="M70" i="3"/>
  <c r="N70" i="3"/>
  <c r="M71" i="3"/>
  <c r="N71" i="3"/>
  <c r="M72" i="3"/>
  <c r="N72" i="3"/>
  <c r="M73" i="3"/>
  <c r="N73" i="3"/>
  <c r="M74" i="3"/>
  <c r="N74" i="3"/>
  <c r="M75" i="3"/>
  <c r="N75" i="3"/>
  <c r="O75" i="3" s="1"/>
  <c r="N26" i="3"/>
  <c r="M26" i="3"/>
  <c r="O37" i="5" l="1"/>
  <c r="O42" i="5"/>
  <c r="O53" i="5"/>
  <c r="O25" i="5"/>
  <c r="O6" i="5"/>
  <c r="O7" i="5"/>
  <c r="O8" i="5"/>
  <c r="O9" i="5"/>
  <c r="O10" i="5"/>
  <c r="O12" i="5"/>
  <c r="O13" i="5"/>
  <c r="O14" i="5"/>
  <c r="O29" i="5"/>
  <c r="O38" i="5"/>
  <c r="O39" i="5"/>
  <c r="O40" i="5"/>
  <c r="O51" i="5"/>
  <c r="O54" i="5"/>
  <c r="O55" i="5"/>
  <c r="O20" i="5"/>
  <c r="O21" i="5"/>
  <c r="O22" i="5"/>
  <c r="O23" i="5"/>
  <c r="O24" i="5"/>
  <c r="O13" i="6"/>
  <c r="O6" i="6"/>
  <c r="O9" i="6"/>
  <c r="O43" i="6"/>
  <c r="O44" i="6"/>
  <c r="O51" i="6"/>
  <c r="O52" i="6"/>
  <c r="O20" i="6"/>
  <c r="O27" i="6"/>
  <c r="O28" i="6"/>
  <c r="O7" i="6"/>
  <c r="O8" i="6"/>
  <c r="O11" i="6"/>
  <c r="O12" i="6"/>
  <c r="O35" i="6"/>
  <c r="O36" i="6"/>
  <c r="O52" i="5"/>
  <c r="O43" i="5"/>
  <c r="O44" i="5"/>
  <c r="O27" i="5"/>
  <c r="O28" i="5"/>
  <c r="O35" i="5"/>
  <c r="O36" i="5"/>
  <c r="O15" i="5"/>
  <c r="O16" i="5"/>
  <c r="O19" i="5"/>
  <c r="O11" i="5"/>
  <c r="O39" i="4"/>
  <c r="O43" i="4"/>
  <c r="I56" i="4"/>
  <c r="O14" i="4"/>
  <c r="O15" i="4"/>
  <c r="O16" i="4"/>
  <c r="O17" i="4"/>
  <c r="O18" i="4"/>
  <c r="O19" i="4"/>
  <c r="O20" i="4"/>
  <c r="O21" i="4"/>
  <c r="O22" i="4"/>
  <c r="O23" i="4"/>
  <c r="O46" i="4"/>
  <c r="O31" i="4"/>
  <c r="O32" i="4"/>
  <c r="O33" i="4"/>
  <c r="O34" i="4"/>
  <c r="O35" i="4"/>
  <c r="O36" i="4"/>
  <c r="O37" i="4"/>
  <c r="O40" i="4"/>
  <c r="O41" i="4"/>
  <c r="O12" i="4"/>
  <c r="O45" i="4"/>
  <c r="O38" i="4"/>
  <c r="O42" i="4"/>
  <c r="O24" i="4"/>
  <c r="O25" i="4"/>
  <c r="O26" i="4"/>
  <c r="O28" i="4"/>
  <c r="O29" i="4"/>
  <c r="O30" i="4"/>
  <c r="O45" i="3"/>
  <c r="O39" i="3"/>
  <c r="O29" i="3"/>
  <c r="O27" i="3"/>
  <c r="O35" i="3"/>
  <c r="O74" i="3"/>
  <c r="O73" i="3"/>
  <c r="O72" i="3"/>
  <c r="O71" i="3"/>
  <c r="O70" i="3"/>
  <c r="O69" i="3"/>
  <c r="O68" i="3"/>
  <c r="O66" i="3"/>
  <c r="O65" i="3"/>
  <c r="O64" i="3"/>
  <c r="O63" i="3"/>
  <c r="O62" i="3"/>
  <c r="O61" i="3"/>
  <c r="O60" i="3"/>
  <c r="O59" i="3"/>
  <c r="O58" i="3"/>
  <c r="O57" i="3"/>
  <c r="O56" i="3"/>
  <c r="O55" i="3"/>
  <c r="O54" i="3"/>
  <c r="O53" i="3"/>
  <c r="O52" i="3"/>
  <c r="O51" i="3"/>
  <c r="O50" i="3"/>
  <c r="O49" i="3"/>
  <c r="O48" i="3"/>
  <c r="O47" i="3"/>
  <c r="O46" i="3"/>
  <c r="O44" i="3"/>
  <c r="O43" i="3"/>
  <c r="O42" i="3"/>
  <c r="O41" i="3"/>
  <c r="O40" i="3"/>
  <c r="O38" i="3"/>
  <c r="O37" i="3"/>
  <c r="O36" i="3"/>
  <c r="O34" i="3"/>
  <c r="O33" i="3"/>
  <c r="O32" i="3"/>
  <c r="O31" i="3"/>
  <c r="O30" i="3"/>
  <c r="O28" i="3"/>
  <c r="O26" i="3"/>
  <c r="J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I76" i="3" l="1"/>
</calcChain>
</file>

<file path=xl/sharedStrings.xml><?xml version="1.0" encoding="utf-8"?>
<sst xmlns="http://schemas.openxmlformats.org/spreadsheetml/2006/main" count="1046" uniqueCount="207">
  <si>
    <t>業種</t>
    <rPh sb="0" eb="2">
      <t>ギョウシュ</t>
    </rPh>
    <phoneticPr fontId="3"/>
  </si>
  <si>
    <t>水産・農林業</t>
    <phoneticPr fontId="3"/>
  </si>
  <si>
    <t>コード</t>
    <phoneticPr fontId="3"/>
  </si>
  <si>
    <t>銘柄名</t>
    <rPh sb="0" eb="2">
      <t>メイガラ</t>
    </rPh>
    <rPh sb="2" eb="3">
      <t>メイ</t>
    </rPh>
    <phoneticPr fontId="3"/>
  </si>
  <si>
    <t>ホクト</t>
    <phoneticPr fontId="3"/>
  </si>
  <si>
    <t>上場市場</t>
    <rPh sb="0" eb="2">
      <t>ジョウジョウ</t>
    </rPh>
    <rPh sb="2" eb="4">
      <t>シジョウ</t>
    </rPh>
    <phoneticPr fontId="3"/>
  </si>
  <si>
    <t>東1</t>
    <rPh sb="0" eb="1">
      <t>ヒガシ</t>
    </rPh>
    <phoneticPr fontId="3"/>
  </si>
  <si>
    <t>アクシーズ</t>
    <phoneticPr fontId="3"/>
  </si>
  <si>
    <t>JQ</t>
    <phoneticPr fontId="3"/>
  </si>
  <si>
    <t>鉱業</t>
    <rPh sb="0" eb="2">
      <t>コウギョウ</t>
    </rPh>
    <phoneticPr fontId="3"/>
  </si>
  <si>
    <t>三井松島HLD</t>
    <rPh sb="0" eb="2">
      <t>ミツイ</t>
    </rPh>
    <rPh sb="2" eb="4">
      <t>マツシマ</t>
    </rPh>
    <phoneticPr fontId="3"/>
  </si>
  <si>
    <t>東2</t>
    <rPh sb="0" eb="1">
      <t>ヒガシ</t>
    </rPh>
    <phoneticPr fontId="3"/>
  </si>
  <si>
    <t>大東建託</t>
    <rPh sb="0" eb="2">
      <t>ダイトウ</t>
    </rPh>
    <rPh sb="2" eb="4">
      <t>ケンタク</t>
    </rPh>
    <phoneticPr fontId="3"/>
  </si>
  <si>
    <t>イチケン</t>
    <phoneticPr fontId="3"/>
  </si>
  <si>
    <t>長谷工コーポ</t>
    <rPh sb="0" eb="3">
      <t>ハセコウ</t>
    </rPh>
    <phoneticPr fontId="3"/>
  </si>
  <si>
    <t>オリックス</t>
    <phoneticPr fontId="3"/>
  </si>
  <si>
    <t>シキボウ</t>
    <phoneticPr fontId="3"/>
  </si>
  <si>
    <t>繊維製品</t>
    <rPh sb="0" eb="2">
      <t>センイ</t>
    </rPh>
    <rPh sb="2" eb="4">
      <t>セイヒン</t>
    </rPh>
    <phoneticPr fontId="3"/>
  </si>
  <si>
    <t>自重堂</t>
    <rPh sb="0" eb="3">
      <t>ジチョウドウ</t>
    </rPh>
    <phoneticPr fontId="3"/>
  </si>
  <si>
    <t>化学</t>
    <rPh sb="0" eb="2">
      <t>カガク</t>
    </rPh>
    <phoneticPr fontId="3"/>
  </si>
  <si>
    <t>三菱ケミカルHLD</t>
    <rPh sb="0" eb="2">
      <t>ミツビシ</t>
    </rPh>
    <phoneticPr fontId="3"/>
  </si>
  <si>
    <t>医薬品</t>
    <rPh sb="0" eb="3">
      <t>イヤクヒン</t>
    </rPh>
    <phoneticPr fontId="3"/>
  </si>
  <si>
    <t>キョーリン製薬HLD</t>
    <rPh sb="5" eb="7">
      <t>セイヤク</t>
    </rPh>
    <phoneticPr fontId="3"/>
  </si>
  <si>
    <t>出光興産</t>
    <rPh sb="0" eb="2">
      <t>イデミツ</t>
    </rPh>
    <rPh sb="2" eb="4">
      <t>コウサン</t>
    </rPh>
    <phoneticPr fontId="3"/>
  </si>
  <si>
    <t>石油・石炭製品</t>
    <rPh sb="0" eb="2">
      <t>セキユ</t>
    </rPh>
    <rPh sb="3" eb="5">
      <t>セキタン</t>
    </rPh>
    <rPh sb="5" eb="7">
      <t>セイヒン</t>
    </rPh>
    <phoneticPr fontId="3"/>
  </si>
  <si>
    <t>ＪＸＴＧホールディングス</t>
    <phoneticPr fontId="3"/>
  </si>
  <si>
    <t>ブリヂストン</t>
    <phoneticPr fontId="3"/>
  </si>
  <si>
    <t>黒崎播磨</t>
    <rPh sb="0" eb="2">
      <t>クロサキ</t>
    </rPh>
    <rPh sb="2" eb="4">
      <t>ハリマ</t>
    </rPh>
    <phoneticPr fontId="3"/>
  </si>
  <si>
    <t>ガラス・土石製品</t>
    <rPh sb="4" eb="5">
      <t>ツチ</t>
    </rPh>
    <rPh sb="5" eb="6">
      <t>イシ</t>
    </rPh>
    <rPh sb="6" eb="8">
      <t>セイヒン</t>
    </rPh>
    <phoneticPr fontId="3"/>
  </si>
  <si>
    <t>新家工業</t>
    <rPh sb="0" eb="1">
      <t>シン</t>
    </rPh>
    <rPh sb="1" eb="2">
      <t>イエ</t>
    </rPh>
    <rPh sb="2" eb="4">
      <t>コウギョウ</t>
    </rPh>
    <phoneticPr fontId="3"/>
  </si>
  <si>
    <t>鋼鉄</t>
    <rPh sb="0" eb="2">
      <t>コウテツ</t>
    </rPh>
    <phoneticPr fontId="3"/>
  </si>
  <si>
    <t>エヌ・アイシ・オートテック</t>
    <phoneticPr fontId="3"/>
  </si>
  <si>
    <t>非金属</t>
    <rPh sb="0" eb="1">
      <t>ヒ</t>
    </rPh>
    <rPh sb="1" eb="3">
      <t>キンゾク</t>
    </rPh>
    <phoneticPr fontId="3"/>
  </si>
  <si>
    <t>金属</t>
    <rPh sb="0" eb="2">
      <t>キンゾク</t>
    </rPh>
    <phoneticPr fontId="3"/>
  </si>
  <si>
    <t>サンコール</t>
    <phoneticPr fontId="3"/>
  </si>
  <si>
    <t>機械</t>
    <rPh sb="0" eb="2">
      <t>キカイ</t>
    </rPh>
    <phoneticPr fontId="3"/>
  </si>
  <si>
    <t>油研工業</t>
    <rPh sb="0" eb="2">
      <t>ユケン</t>
    </rPh>
    <rPh sb="2" eb="4">
      <t>コウギョウ</t>
    </rPh>
    <phoneticPr fontId="3"/>
  </si>
  <si>
    <t>電気機器</t>
    <rPh sb="0" eb="2">
      <t>デンキ</t>
    </rPh>
    <rPh sb="2" eb="4">
      <t>キキ</t>
    </rPh>
    <phoneticPr fontId="3"/>
  </si>
  <si>
    <t>キヤノン</t>
    <phoneticPr fontId="3"/>
  </si>
  <si>
    <t>オーデリック</t>
    <phoneticPr fontId="3"/>
  </si>
  <si>
    <t>輸送用機器</t>
    <rPh sb="0" eb="3">
      <t>ユソウヨウ</t>
    </rPh>
    <rPh sb="3" eb="5">
      <t>キキ</t>
    </rPh>
    <phoneticPr fontId="3"/>
  </si>
  <si>
    <t>スバル</t>
    <phoneticPr fontId="3"/>
  </si>
  <si>
    <t>永大産業</t>
    <rPh sb="0" eb="2">
      <t>エイダイ</t>
    </rPh>
    <rPh sb="2" eb="4">
      <t>サンギョウ</t>
    </rPh>
    <phoneticPr fontId="3"/>
  </si>
  <si>
    <t>その他製品</t>
    <rPh sb="2" eb="3">
      <t>タ</t>
    </rPh>
    <rPh sb="3" eb="5">
      <t>セイヒン</t>
    </rPh>
    <phoneticPr fontId="3"/>
  </si>
  <si>
    <t>コマニー</t>
    <phoneticPr fontId="3"/>
  </si>
  <si>
    <t>倉庫業</t>
    <rPh sb="0" eb="2">
      <t>ソウコ</t>
    </rPh>
    <rPh sb="2" eb="3">
      <t>ギョウ</t>
    </rPh>
    <phoneticPr fontId="3"/>
  </si>
  <si>
    <t>ケイヒン</t>
    <phoneticPr fontId="3"/>
  </si>
  <si>
    <t>沖縄セルラー電話</t>
    <rPh sb="0" eb="2">
      <t>オキナワ</t>
    </rPh>
    <rPh sb="6" eb="8">
      <t>デンワ</t>
    </rPh>
    <phoneticPr fontId="3"/>
  </si>
  <si>
    <t>リコーリース</t>
    <phoneticPr fontId="3"/>
  </si>
  <si>
    <t>三菱UFJリース</t>
    <rPh sb="0" eb="2">
      <t>ミツビシ</t>
    </rPh>
    <phoneticPr fontId="3"/>
  </si>
  <si>
    <t>情報通信業</t>
    <rPh sb="0" eb="2">
      <t>ジョウホウ</t>
    </rPh>
    <rPh sb="2" eb="4">
      <t>ツウシン</t>
    </rPh>
    <rPh sb="4" eb="5">
      <t>ギョウ</t>
    </rPh>
    <phoneticPr fontId="3"/>
  </si>
  <si>
    <t>SRAホールディングス</t>
    <phoneticPr fontId="3"/>
  </si>
  <si>
    <t>NTTドコモ</t>
    <phoneticPr fontId="3"/>
  </si>
  <si>
    <t>コネクシオ</t>
    <phoneticPr fontId="3"/>
  </si>
  <si>
    <t>卸売業者</t>
    <rPh sb="0" eb="2">
      <t>オロシウ</t>
    </rPh>
    <rPh sb="2" eb="4">
      <t>ギョウシャ</t>
    </rPh>
    <phoneticPr fontId="3"/>
  </si>
  <si>
    <t>阪和興業</t>
    <rPh sb="0" eb="2">
      <t>ハンワ</t>
    </rPh>
    <rPh sb="2" eb="3">
      <t>オコ</t>
    </rPh>
    <rPh sb="3" eb="4">
      <t>ギョウ</t>
    </rPh>
    <phoneticPr fontId="3"/>
  </si>
  <si>
    <t>伯東</t>
    <rPh sb="0" eb="2">
      <t>ハクトウ</t>
    </rPh>
    <phoneticPr fontId="3"/>
  </si>
  <si>
    <t>小売業</t>
    <rPh sb="0" eb="2">
      <t>コウ</t>
    </rPh>
    <rPh sb="2" eb="3">
      <t>ギョウ</t>
    </rPh>
    <phoneticPr fontId="3"/>
  </si>
  <si>
    <t>アールビバン</t>
    <phoneticPr fontId="3"/>
  </si>
  <si>
    <t>東北銀行</t>
    <rPh sb="0" eb="2">
      <t>トウホク</t>
    </rPh>
    <rPh sb="2" eb="4">
      <t>ギンコウ</t>
    </rPh>
    <phoneticPr fontId="3"/>
  </si>
  <si>
    <t>トマト銀行</t>
    <rPh sb="3" eb="5">
      <t>ギンコウ</t>
    </rPh>
    <phoneticPr fontId="3"/>
  </si>
  <si>
    <t>三井住友HLD</t>
    <rPh sb="0" eb="2">
      <t>ミツイ</t>
    </rPh>
    <rPh sb="2" eb="4">
      <t>スミトモ</t>
    </rPh>
    <phoneticPr fontId="3"/>
  </si>
  <si>
    <t>保険業</t>
    <rPh sb="0" eb="3">
      <t>ホケンギョウ</t>
    </rPh>
    <phoneticPr fontId="3"/>
  </si>
  <si>
    <t>MS&amp;AD</t>
    <phoneticPr fontId="3"/>
  </si>
  <si>
    <t>東京海上HLD</t>
    <rPh sb="0" eb="2">
      <t>トウキョウ</t>
    </rPh>
    <rPh sb="2" eb="4">
      <t>カイジョウ</t>
    </rPh>
    <phoneticPr fontId="3"/>
  </si>
  <si>
    <t>イオンフィナンシャルサービス</t>
    <phoneticPr fontId="3"/>
  </si>
  <si>
    <t>アーバネットコーポレーション</t>
    <phoneticPr fontId="3"/>
  </si>
  <si>
    <t>リベレステ</t>
    <phoneticPr fontId="3"/>
  </si>
  <si>
    <t>不動産業</t>
    <rPh sb="0" eb="3">
      <t>フドウサン</t>
    </rPh>
    <rPh sb="3" eb="4">
      <t>ギョウ</t>
    </rPh>
    <phoneticPr fontId="3"/>
  </si>
  <si>
    <t>レーサム</t>
    <phoneticPr fontId="3"/>
  </si>
  <si>
    <t>FJネクスト</t>
    <phoneticPr fontId="3"/>
  </si>
  <si>
    <t>プレサンスコーポレーション</t>
    <phoneticPr fontId="3"/>
  </si>
  <si>
    <t>サービス業</t>
    <rPh sb="4" eb="5">
      <t>ギョウ</t>
    </rPh>
    <phoneticPr fontId="3"/>
  </si>
  <si>
    <t>みらかHLD</t>
    <phoneticPr fontId="3"/>
  </si>
  <si>
    <t>オープンハウス</t>
    <phoneticPr fontId="3"/>
  </si>
  <si>
    <t>完全資産株</t>
    <rPh sb="0" eb="2">
      <t>カンゼン</t>
    </rPh>
    <rPh sb="2" eb="4">
      <t>シサン</t>
    </rPh>
    <rPh sb="4" eb="5">
      <t>カブ</t>
    </rPh>
    <phoneticPr fontId="3"/>
  </si>
  <si>
    <t>考え方</t>
    <rPh sb="0" eb="1">
      <t>カンガ</t>
    </rPh>
    <rPh sb="2" eb="3">
      <t>カタ</t>
    </rPh>
    <phoneticPr fontId="3"/>
  </si>
  <si>
    <t>注意点</t>
    <rPh sb="0" eb="2">
      <t>チュウイ</t>
    </rPh>
    <rPh sb="2" eb="3">
      <t>テン</t>
    </rPh>
    <phoneticPr fontId="3"/>
  </si>
  <si>
    <t>・10年間の利益が減り続けていないか。(配当継続余力があるか)</t>
    <rPh sb="3" eb="5">
      <t>ネンカン</t>
    </rPh>
    <rPh sb="6" eb="8">
      <t>リエキ</t>
    </rPh>
    <rPh sb="9" eb="10">
      <t>ヘ</t>
    </rPh>
    <rPh sb="11" eb="12">
      <t>ツヅ</t>
    </rPh>
    <rPh sb="20" eb="22">
      <t>ハイトウ</t>
    </rPh>
    <rPh sb="22" eb="24">
      <t>ケイゾク</t>
    </rPh>
    <rPh sb="24" eb="26">
      <t>ヨリョク</t>
    </rPh>
    <phoneticPr fontId="3"/>
  </si>
  <si>
    <t>・利益は長期的に横ばいであればいい。</t>
    <rPh sb="1" eb="3">
      <t>リエキ</t>
    </rPh>
    <rPh sb="4" eb="7">
      <t>チョウキテキ</t>
    </rPh>
    <rPh sb="8" eb="9">
      <t>ヨコ</t>
    </rPh>
    <phoneticPr fontId="3"/>
  </si>
  <si>
    <t>・純利益の増加と共に配当金総額が増加している</t>
    <rPh sb="1" eb="4">
      <t>ジュンリエキ</t>
    </rPh>
    <rPh sb="5" eb="7">
      <t>ゾウカ</t>
    </rPh>
    <rPh sb="8" eb="9">
      <t>トモ</t>
    </rPh>
    <rPh sb="10" eb="13">
      <t>ハイトウキン</t>
    </rPh>
    <rPh sb="13" eb="15">
      <t>ソウガク</t>
    </rPh>
    <rPh sb="16" eb="18">
      <t>ゾウカ</t>
    </rPh>
    <phoneticPr fontId="3"/>
  </si>
  <si>
    <t>・純利益の増加以上に配当金総額が増加していない</t>
    <rPh sb="1" eb="4">
      <t>ジュンリエキ</t>
    </rPh>
    <rPh sb="5" eb="7">
      <t>ゾウカ</t>
    </rPh>
    <rPh sb="7" eb="9">
      <t>イジョウ</t>
    </rPh>
    <rPh sb="10" eb="12">
      <t>ハイトウ</t>
    </rPh>
    <rPh sb="12" eb="13">
      <t>キン</t>
    </rPh>
    <rPh sb="13" eb="15">
      <t>ソウガク</t>
    </rPh>
    <rPh sb="16" eb="18">
      <t>ゾウカ</t>
    </rPh>
    <phoneticPr fontId="3"/>
  </si>
  <si>
    <t>共通</t>
    <rPh sb="0" eb="2">
      <t>キョウツウ</t>
    </rPh>
    <phoneticPr fontId="3"/>
  </si>
  <si>
    <t>・配当性向低い</t>
    <rPh sb="1" eb="3">
      <t>ハイトウ</t>
    </rPh>
    <rPh sb="3" eb="5">
      <t>セイコウ</t>
    </rPh>
    <rPh sb="5" eb="6">
      <t>ヒク</t>
    </rPh>
    <phoneticPr fontId="3"/>
  </si>
  <si>
    <t>・自社株買いしている</t>
    <rPh sb="1" eb="3">
      <t>ジシャ</t>
    </rPh>
    <rPh sb="3" eb="4">
      <t>カブ</t>
    </rPh>
    <rPh sb="4" eb="5">
      <t>カ</t>
    </rPh>
    <phoneticPr fontId="3"/>
  </si>
  <si>
    <t>分類</t>
    <rPh sb="0" eb="2">
      <t>ブンルイ</t>
    </rPh>
    <phoneticPr fontId="3"/>
  </si>
  <si>
    <t>紡績名門。1000円以下で買う。(4%以下)</t>
    <rPh sb="0" eb="2">
      <t>ボウセキ</t>
    </rPh>
    <rPh sb="2" eb="4">
      <t>メイモン</t>
    </rPh>
    <rPh sb="9" eb="10">
      <t>エン</t>
    </rPh>
    <rPh sb="10" eb="12">
      <t>イカ</t>
    </rPh>
    <rPh sb="13" eb="14">
      <t>カ</t>
    </rPh>
    <rPh sb="19" eb="21">
      <t>イカ</t>
    </rPh>
    <phoneticPr fontId="3"/>
  </si>
  <si>
    <t>長期増配株</t>
    <rPh sb="0" eb="2">
      <t>チョウキ</t>
    </rPh>
    <rPh sb="2" eb="4">
      <t>ゾウハイ</t>
    </rPh>
    <rPh sb="4" eb="5">
      <t>カブ</t>
    </rPh>
    <phoneticPr fontId="3"/>
  </si>
  <si>
    <r>
      <t>配当利回り4%以下の1000円以下は買う。</t>
    </r>
    <r>
      <rPr>
        <b/>
        <sz val="11"/>
        <color rgb="FF0000FF"/>
        <rFont val="游ゴシック"/>
        <family val="3"/>
        <charset val="128"/>
        <scheme val="minor"/>
      </rPr>
      <t>総合化学首位</t>
    </r>
    <rPh sb="0" eb="2">
      <t>ハイトウ</t>
    </rPh>
    <rPh sb="2" eb="4">
      <t>リマワ</t>
    </rPh>
    <rPh sb="7" eb="9">
      <t>イカ</t>
    </rPh>
    <rPh sb="14" eb="15">
      <t>エン</t>
    </rPh>
    <rPh sb="15" eb="17">
      <t>イカ</t>
    </rPh>
    <rPh sb="18" eb="19">
      <t>カ</t>
    </rPh>
    <rPh sb="21" eb="23">
      <t>ソウゴウ</t>
    </rPh>
    <rPh sb="23" eb="25">
      <t>カガク</t>
    </rPh>
    <rPh sb="25" eb="27">
      <t>シュイ</t>
    </rPh>
    <phoneticPr fontId="3"/>
  </si>
  <si>
    <r>
      <rPr>
        <b/>
        <sz val="11"/>
        <color rgb="FF0000FF"/>
        <rFont val="游ゴシック"/>
        <family val="3"/>
        <charset val="128"/>
        <scheme val="minor"/>
      </rPr>
      <t>マンション建築首位。</t>
    </r>
    <r>
      <rPr>
        <sz val="11"/>
        <color theme="1"/>
        <rFont val="游ゴシック"/>
        <family val="2"/>
        <charset val="128"/>
        <scheme val="minor"/>
      </rPr>
      <t>1500円以下で買う。(4%以下)</t>
    </r>
    <rPh sb="5" eb="7">
      <t>ケンチク</t>
    </rPh>
    <rPh sb="7" eb="9">
      <t>シュイ</t>
    </rPh>
    <rPh sb="14" eb="15">
      <t>エン</t>
    </rPh>
    <rPh sb="15" eb="17">
      <t>イカ</t>
    </rPh>
    <rPh sb="18" eb="19">
      <t>カ</t>
    </rPh>
    <rPh sb="24" eb="26">
      <t>イカ</t>
    </rPh>
    <phoneticPr fontId="3"/>
  </si>
  <si>
    <t>賃貸住宅用建設首位。配当利回り3.5%以下は買い。17500円以下。配当616円。自社株買い旺盛。20/3に大規模償却予定。</t>
    <rPh sb="0" eb="2">
      <t>チンタイ</t>
    </rPh>
    <rPh sb="2" eb="4">
      <t>ジュウタク</t>
    </rPh>
    <rPh sb="4" eb="5">
      <t>ヨウ</t>
    </rPh>
    <rPh sb="5" eb="7">
      <t>ケンセツ</t>
    </rPh>
    <rPh sb="7" eb="9">
      <t>シュイ</t>
    </rPh>
    <rPh sb="10" eb="12">
      <t>ハイトウ</t>
    </rPh>
    <rPh sb="12" eb="14">
      <t>リマワ</t>
    </rPh>
    <rPh sb="19" eb="21">
      <t>イカ</t>
    </rPh>
    <rPh sb="22" eb="23">
      <t>カ</t>
    </rPh>
    <rPh sb="30" eb="31">
      <t>エン</t>
    </rPh>
    <rPh sb="31" eb="33">
      <t>イカ</t>
    </rPh>
    <rPh sb="34" eb="36">
      <t>ハイトウ</t>
    </rPh>
    <rPh sb="39" eb="40">
      <t>エン</t>
    </rPh>
    <rPh sb="41" eb="43">
      <t>ジシャ</t>
    </rPh>
    <rPh sb="43" eb="44">
      <t>カブ</t>
    </rPh>
    <rPh sb="44" eb="45">
      <t>カ</t>
    </rPh>
    <rPh sb="46" eb="48">
      <t>オウセイ</t>
    </rPh>
    <rPh sb="54" eb="57">
      <t>ダイキボ</t>
    </rPh>
    <rPh sb="57" eb="59">
      <t>ショウキャク</t>
    </rPh>
    <rPh sb="59" eb="61">
      <t>ヨテイ</t>
    </rPh>
    <phoneticPr fontId="3"/>
  </si>
  <si>
    <t>医療中堅。ぜんそく、去痰剤が柱。配当性向高い。(タコ足配武田含む業界特徴？) 3.5%配当利回り以下で買い。</t>
    <rPh sb="0" eb="2">
      <t>イリョウ</t>
    </rPh>
    <rPh sb="2" eb="4">
      <t>チュウケン</t>
    </rPh>
    <rPh sb="10" eb="13">
      <t>キョタンザイ</t>
    </rPh>
    <rPh sb="14" eb="15">
      <t>ハシラ</t>
    </rPh>
    <rPh sb="16" eb="18">
      <t>ハイトウ</t>
    </rPh>
    <rPh sb="18" eb="20">
      <t>セイコウ</t>
    </rPh>
    <rPh sb="20" eb="21">
      <t>タカ</t>
    </rPh>
    <rPh sb="26" eb="27">
      <t>アシ</t>
    </rPh>
    <rPh sb="27" eb="28">
      <t>ハイ</t>
    </rPh>
    <rPh sb="28" eb="30">
      <t>タケダ</t>
    </rPh>
    <rPh sb="30" eb="31">
      <t>フク</t>
    </rPh>
    <rPh sb="32" eb="34">
      <t>ギョウカイ</t>
    </rPh>
    <rPh sb="34" eb="36">
      <t>トクチョウ</t>
    </rPh>
    <rPh sb="43" eb="45">
      <t>ハイトウ</t>
    </rPh>
    <rPh sb="45" eb="47">
      <t>リマワ</t>
    </rPh>
    <rPh sb="48" eb="50">
      <t>イカ</t>
    </rPh>
    <rPh sb="51" eb="52">
      <t>カ</t>
    </rPh>
    <phoneticPr fontId="3"/>
  </si>
  <si>
    <t>石油元売2位。大規模な自社株買いに積極的。直近大幅増配したが配当性向は40%以下と余力有。4000円以下で定期買付</t>
    <rPh sb="0" eb="2">
      <t>セキユ</t>
    </rPh>
    <rPh sb="2" eb="4">
      <t>モトウ</t>
    </rPh>
    <rPh sb="5" eb="6">
      <t>イ</t>
    </rPh>
    <rPh sb="7" eb="10">
      <t>ダイキボ</t>
    </rPh>
    <rPh sb="11" eb="13">
      <t>ジシャ</t>
    </rPh>
    <rPh sb="13" eb="14">
      <t>カブ</t>
    </rPh>
    <rPh sb="14" eb="15">
      <t>カ</t>
    </rPh>
    <rPh sb="17" eb="20">
      <t>セッキョクテキ</t>
    </rPh>
    <rPh sb="21" eb="23">
      <t>チョッキン</t>
    </rPh>
    <rPh sb="23" eb="25">
      <t>オオハバ</t>
    </rPh>
    <rPh sb="25" eb="27">
      <t>ゾウハイ</t>
    </rPh>
    <rPh sb="30" eb="32">
      <t>ハイトウ</t>
    </rPh>
    <rPh sb="32" eb="34">
      <t>セイコウ</t>
    </rPh>
    <rPh sb="38" eb="40">
      <t>イカ</t>
    </rPh>
    <rPh sb="41" eb="43">
      <t>ヨリョク</t>
    </rPh>
    <rPh sb="43" eb="44">
      <t>アリ</t>
    </rPh>
    <rPh sb="49" eb="50">
      <t>エン</t>
    </rPh>
    <rPh sb="50" eb="52">
      <t>イカ</t>
    </rPh>
    <rPh sb="53" eb="55">
      <t>テイキ</t>
    </rPh>
    <rPh sb="55" eb="57">
      <t>カイツケ</t>
    </rPh>
    <phoneticPr fontId="3"/>
  </si>
  <si>
    <t>石油元売1位。出光興産と同様の自社株買い戦略。550円以下(利回り4%以上)で定期買付。</t>
    <rPh sb="0" eb="2">
      <t>セキユ</t>
    </rPh>
    <rPh sb="2" eb="4">
      <t>モトウ</t>
    </rPh>
    <rPh sb="5" eb="6">
      <t>イ</t>
    </rPh>
    <rPh sb="7" eb="9">
      <t>イデミツ</t>
    </rPh>
    <rPh sb="9" eb="11">
      <t>コウサン</t>
    </rPh>
    <rPh sb="12" eb="14">
      <t>ドウヨウ</t>
    </rPh>
    <rPh sb="15" eb="17">
      <t>ジシャ</t>
    </rPh>
    <rPh sb="17" eb="18">
      <t>カブ</t>
    </rPh>
    <rPh sb="18" eb="19">
      <t>カ</t>
    </rPh>
    <rPh sb="20" eb="22">
      <t>センリャク</t>
    </rPh>
    <rPh sb="26" eb="27">
      <t>エン</t>
    </rPh>
    <rPh sb="27" eb="29">
      <t>イカ</t>
    </rPh>
    <rPh sb="30" eb="32">
      <t>リマワ</t>
    </rPh>
    <rPh sb="35" eb="37">
      <t>イジョウ</t>
    </rPh>
    <rPh sb="39" eb="41">
      <t>テイキ</t>
    </rPh>
    <rPh sb="41" eb="43">
      <t>カイツケ</t>
    </rPh>
    <phoneticPr fontId="3"/>
  </si>
  <si>
    <t>アルミフレーム中堅。配当性向40%。業績はﾊﾞﾗﾂｷながらも長期では安定。960円以下(利回り4%以上)で定期買付</t>
    <rPh sb="7" eb="9">
      <t>チュウケン</t>
    </rPh>
    <rPh sb="10" eb="12">
      <t>ハイトウ</t>
    </rPh>
    <rPh sb="12" eb="14">
      <t>セイコウ</t>
    </rPh>
    <rPh sb="18" eb="20">
      <t>ギョウセキ</t>
    </rPh>
    <rPh sb="30" eb="32">
      <t>チョウキ</t>
    </rPh>
    <rPh sb="34" eb="36">
      <t>アンテイ</t>
    </rPh>
    <rPh sb="40" eb="41">
      <t>エン</t>
    </rPh>
    <rPh sb="41" eb="43">
      <t>イカ</t>
    </rPh>
    <rPh sb="44" eb="46">
      <t>リマワ</t>
    </rPh>
    <rPh sb="49" eb="51">
      <t>イジョウ</t>
    </rPh>
    <rPh sb="53" eb="55">
      <t>テイキ</t>
    </rPh>
    <rPh sb="55" eb="57">
      <t>カイツケ</t>
    </rPh>
    <phoneticPr fontId="3"/>
  </si>
  <si>
    <t>業績は安定している。キャッシュリッチで好財務。配当維持力は強い。470円以下(利回り4%以上)で定期買付</t>
    <rPh sb="0" eb="2">
      <t>ギョウセキ</t>
    </rPh>
    <rPh sb="3" eb="5">
      <t>アンテイ</t>
    </rPh>
    <rPh sb="19" eb="20">
      <t>コウ</t>
    </rPh>
    <rPh sb="20" eb="22">
      <t>ザイム</t>
    </rPh>
    <rPh sb="23" eb="25">
      <t>ハイトウ</t>
    </rPh>
    <rPh sb="25" eb="27">
      <t>イジ</t>
    </rPh>
    <rPh sb="27" eb="28">
      <t>リョク</t>
    </rPh>
    <rPh sb="29" eb="30">
      <t>ツヨ</t>
    </rPh>
    <rPh sb="35" eb="36">
      <t>エン</t>
    </rPh>
    <rPh sb="36" eb="38">
      <t>イカ</t>
    </rPh>
    <rPh sb="39" eb="41">
      <t>リマワ</t>
    </rPh>
    <rPh sb="44" eb="46">
      <t>イジョウ</t>
    </rPh>
    <rPh sb="48" eb="50">
      <t>テイキ</t>
    </rPh>
    <rPh sb="50" eb="52">
      <t>カイツケ</t>
    </rPh>
    <phoneticPr fontId="3"/>
  </si>
  <si>
    <t>複合機国内TOP。配当性向7,80%と高いが業績悪化しても減配しない実質累進配当を銘柄。無借金経営なので配当余力も数年分はある。3200円以下(利回り5%以上)なら定期買付</t>
    <rPh sb="0" eb="3">
      <t>フクゴウキ</t>
    </rPh>
    <rPh sb="3" eb="5">
      <t>コクナイ</t>
    </rPh>
    <rPh sb="9" eb="11">
      <t>ハイトウ</t>
    </rPh>
    <rPh sb="11" eb="13">
      <t>セイコウ</t>
    </rPh>
    <rPh sb="19" eb="20">
      <t>タカ</t>
    </rPh>
    <rPh sb="22" eb="24">
      <t>ギョウセキ</t>
    </rPh>
    <rPh sb="24" eb="26">
      <t>アッカ</t>
    </rPh>
    <rPh sb="29" eb="31">
      <t>ゲンパイ</t>
    </rPh>
    <rPh sb="34" eb="36">
      <t>ジッシツ</t>
    </rPh>
    <rPh sb="36" eb="38">
      <t>ルイシン</t>
    </rPh>
    <rPh sb="38" eb="40">
      <t>ハイトウ</t>
    </rPh>
    <rPh sb="41" eb="43">
      <t>メイガラ</t>
    </rPh>
    <rPh sb="44" eb="45">
      <t>ム</t>
    </rPh>
    <rPh sb="45" eb="47">
      <t>シャッキン</t>
    </rPh>
    <rPh sb="47" eb="49">
      <t>ケイエイ</t>
    </rPh>
    <rPh sb="52" eb="54">
      <t>ハイトウ</t>
    </rPh>
    <rPh sb="54" eb="56">
      <t>ヨリョク</t>
    </rPh>
    <rPh sb="57" eb="59">
      <t>スウネン</t>
    </rPh>
    <rPh sb="59" eb="60">
      <t>ブン</t>
    </rPh>
    <rPh sb="68" eb="69">
      <t>エン</t>
    </rPh>
    <rPh sb="69" eb="71">
      <t>イカ</t>
    </rPh>
    <rPh sb="72" eb="74">
      <t>リマワ</t>
    </rPh>
    <rPh sb="77" eb="79">
      <t>イジョウ</t>
    </rPh>
    <rPh sb="82" eb="84">
      <t>テイキ</t>
    </rPh>
    <rPh sb="84" eb="86">
      <t>カイツケ</t>
    </rPh>
    <phoneticPr fontId="3"/>
  </si>
  <si>
    <t>住宅用照明器具大手。5年ほど好業績で安定。が、株価が上がり過ぎている。170円配を軸に配当利回り4%以上で買い(4200円)</t>
    <rPh sb="0" eb="2">
      <t>ジュウタク</t>
    </rPh>
    <rPh sb="2" eb="3">
      <t>ヨウ</t>
    </rPh>
    <rPh sb="3" eb="5">
      <t>ショウメイ</t>
    </rPh>
    <rPh sb="5" eb="7">
      <t>キグ</t>
    </rPh>
    <rPh sb="7" eb="9">
      <t>オオテ</t>
    </rPh>
    <rPh sb="11" eb="12">
      <t>ネン</t>
    </rPh>
    <rPh sb="14" eb="17">
      <t>コウギョウセキ</t>
    </rPh>
    <rPh sb="18" eb="20">
      <t>アンテイ</t>
    </rPh>
    <rPh sb="23" eb="25">
      <t>カブカ</t>
    </rPh>
    <rPh sb="26" eb="27">
      <t>ア</t>
    </rPh>
    <rPh sb="29" eb="30">
      <t>ス</t>
    </rPh>
    <rPh sb="38" eb="39">
      <t>エン</t>
    </rPh>
    <rPh sb="39" eb="40">
      <t>ハイ</t>
    </rPh>
    <rPh sb="41" eb="42">
      <t>ジク</t>
    </rPh>
    <rPh sb="43" eb="45">
      <t>ハイトウ</t>
    </rPh>
    <rPh sb="45" eb="47">
      <t>リマワ</t>
    </rPh>
    <rPh sb="50" eb="52">
      <t>イジョウ</t>
    </rPh>
    <rPh sb="53" eb="54">
      <t>カ</t>
    </rPh>
    <rPh sb="60" eb="61">
      <t>エン</t>
    </rPh>
    <phoneticPr fontId="3"/>
  </si>
  <si>
    <r>
      <rPr>
        <b/>
        <sz val="11"/>
        <color rgb="FF0000FF"/>
        <rFont val="游ゴシック"/>
        <family val="3"/>
        <charset val="128"/>
        <scheme val="minor"/>
      </rPr>
      <t>18-20年まで144円配を公表。</t>
    </r>
    <r>
      <rPr>
        <sz val="11"/>
        <color theme="1"/>
        <rFont val="游ゴシック"/>
        <family val="2"/>
        <charset val="128"/>
        <scheme val="minor"/>
      </rPr>
      <t>過去10年を見ると売上と利益の伸びが一時急上昇。現在下がっているがそれでも高利益体質。今後に期待。チャート的にも下がっていていい。配当利回り4.75%以上の3025円以下で定期買付</t>
    </r>
    <rPh sb="5" eb="6">
      <t>ネン</t>
    </rPh>
    <rPh sb="11" eb="12">
      <t>エン</t>
    </rPh>
    <rPh sb="12" eb="13">
      <t>ハイ</t>
    </rPh>
    <rPh sb="14" eb="16">
      <t>コウヒョウ</t>
    </rPh>
    <rPh sb="17" eb="19">
      <t>カコ</t>
    </rPh>
    <rPh sb="21" eb="22">
      <t>ネン</t>
    </rPh>
    <rPh sb="23" eb="24">
      <t>ミ</t>
    </rPh>
    <rPh sb="26" eb="28">
      <t>ウリアゲ</t>
    </rPh>
    <rPh sb="29" eb="31">
      <t>リエキ</t>
    </rPh>
    <rPh sb="32" eb="33">
      <t>ノ</t>
    </rPh>
    <rPh sb="35" eb="37">
      <t>イチジ</t>
    </rPh>
    <rPh sb="37" eb="40">
      <t>キュウジョウショウ</t>
    </rPh>
    <rPh sb="41" eb="43">
      <t>ゲンザイ</t>
    </rPh>
    <rPh sb="43" eb="44">
      <t>サ</t>
    </rPh>
    <rPh sb="54" eb="57">
      <t>コウリエキ</t>
    </rPh>
    <rPh sb="57" eb="59">
      <t>タイシツ</t>
    </rPh>
    <rPh sb="60" eb="62">
      <t>コンゴ</t>
    </rPh>
    <rPh sb="63" eb="65">
      <t>キタイ</t>
    </rPh>
    <rPh sb="70" eb="71">
      <t>テキ</t>
    </rPh>
    <rPh sb="73" eb="74">
      <t>サ</t>
    </rPh>
    <rPh sb="82" eb="84">
      <t>ハイトウ</t>
    </rPh>
    <rPh sb="84" eb="86">
      <t>リマワ</t>
    </rPh>
    <rPh sb="92" eb="94">
      <t>イジョウ</t>
    </rPh>
    <rPh sb="99" eb="100">
      <t>エン</t>
    </rPh>
    <rPh sb="100" eb="102">
      <t>イカ</t>
    </rPh>
    <rPh sb="103" eb="105">
      <t>テイキ</t>
    </rPh>
    <rPh sb="105" eb="107">
      <t>カイツケ</t>
    </rPh>
    <phoneticPr fontId="3"/>
  </si>
  <si>
    <r>
      <t>住宅用木質機材メーカー。</t>
    </r>
    <r>
      <rPr>
        <b/>
        <sz val="11"/>
        <color theme="1"/>
        <rFont val="游ゴシック"/>
        <family val="3"/>
        <charset val="128"/>
        <scheme val="minor"/>
      </rPr>
      <t>複合フローリング首位</t>
    </r>
    <r>
      <rPr>
        <sz val="11"/>
        <color theme="1"/>
        <rFont val="游ゴシック"/>
        <family val="3"/>
        <charset val="128"/>
        <scheme val="minor"/>
      </rPr>
      <t>。直近の業績は悪く配当性向100%越えだが、台風被害に伴う受注ストック減のため。中期計画800億円売上と拡大路線なので長期的には回復とみた。また、実質無借金経営で17円配当を続ける体力は十分にある。(だから、実質累進配当なのだろう。)配当利回り5%以上の340円以下は定期買付</t>
    </r>
    <rPh sb="0" eb="2">
      <t>ジュウタク</t>
    </rPh>
    <rPh sb="2" eb="3">
      <t>ヨウ</t>
    </rPh>
    <rPh sb="3" eb="5">
      <t>モクシツ</t>
    </rPh>
    <rPh sb="5" eb="7">
      <t>キザイ</t>
    </rPh>
    <rPh sb="12" eb="14">
      <t>フクゴウ</t>
    </rPh>
    <rPh sb="20" eb="22">
      <t>シュイ</t>
    </rPh>
    <rPh sb="23" eb="25">
      <t>チョッキン</t>
    </rPh>
    <rPh sb="26" eb="28">
      <t>ギョウセキ</t>
    </rPh>
    <rPh sb="29" eb="30">
      <t>ワル</t>
    </rPh>
    <rPh sb="31" eb="33">
      <t>ハイトウ</t>
    </rPh>
    <rPh sb="33" eb="35">
      <t>セイコウ</t>
    </rPh>
    <rPh sb="39" eb="40">
      <t>コ</t>
    </rPh>
    <rPh sb="44" eb="46">
      <t>タイフウ</t>
    </rPh>
    <rPh sb="46" eb="48">
      <t>ヒガイ</t>
    </rPh>
    <rPh sb="49" eb="50">
      <t>トモナ</t>
    </rPh>
    <rPh sb="51" eb="53">
      <t>ジュチュウ</t>
    </rPh>
    <rPh sb="57" eb="58">
      <t>ゲン</t>
    </rPh>
    <rPh sb="62" eb="64">
      <t>チュウキ</t>
    </rPh>
    <rPh sb="64" eb="66">
      <t>ケイカク</t>
    </rPh>
    <rPh sb="69" eb="71">
      <t>オクエン</t>
    </rPh>
    <rPh sb="71" eb="73">
      <t>ウリアゲ</t>
    </rPh>
    <rPh sb="74" eb="76">
      <t>カクダイ</t>
    </rPh>
    <rPh sb="76" eb="78">
      <t>ロセン</t>
    </rPh>
    <rPh sb="81" eb="84">
      <t>チョウキテキ</t>
    </rPh>
    <rPh sb="86" eb="88">
      <t>カイフク</t>
    </rPh>
    <rPh sb="95" eb="97">
      <t>ジッシツ</t>
    </rPh>
    <rPh sb="97" eb="98">
      <t>ム</t>
    </rPh>
    <rPh sb="98" eb="100">
      <t>シャッキン</t>
    </rPh>
    <rPh sb="100" eb="102">
      <t>ケイエイ</t>
    </rPh>
    <rPh sb="105" eb="106">
      <t>エン</t>
    </rPh>
    <rPh sb="106" eb="108">
      <t>ハイトウ</t>
    </rPh>
    <rPh sb="109" eb="110">
      <t>ツヅ</t>
    </rPh>
    <rPh sb="112" eb="114">
      <t>タイリョク</t>
    </rPh>
    <rPh sb="115" eb="117">
      <t>ジュウブン</t>
    </rPh>
    <rPh sb="126" eb="128">
      <t>ジッシツ</t>
    </rPh>
    <rPh sb="128" eb="130">
      <t>ルイシン</t>
    </rPh>
    <rPh sb="130" eb="132">
      <t>ハイトウ</t>
    </rPh>
    <rPh sb="139" eb="141">
      <t>ハイトウ</t>
    </rPh>
    <rPh sb="141" eb="143">
      <t>リマワ</t>
    </rPh>
    <rPh sb="146" eb="148">
      <t>イジョウ</t>
    </rPh>
    <rPh sb="152" eb="153">
      <t>エン</t>
    </rPh>
    <rPh sb="153" eb="155">
      <t>イカ</t>
    </rPh>
    <rPh sb="156" eb="158">
      <t>テイキ</t>
    </rPh>
    <rPh sb="158" eb="160">
      <t>カイツケ</t>
    </rPh>
    <phoneticPr fontId="3"/>
  </si>
  <si>
    <t>Linux系システム開発独自。業績安定で高利益率だが伸びは微増。配当性向60%高と高い。配当利回り4%以上の2700円以下で定期買付。(110円配)</t>
    <rPh sb="5" eb="6">
      <t>ケイ</t>
    </rPh>
    <rPh sb="10" eb="12">
      <t>カイハツ</t>
    </rPh>
    <rPh sb="12" eb="14">
      <t>ドクジ</t>
    </rPh>
    <rPh sb="15" eb="17">
      <t>ギョウセキ</t>
    </rPh>
    <rPh sb="17" eb="19">
      <t>アンテイ</t>
    </rPh>
    <rPh sb="20" eb="23">
      <t>コウリエキ</t>
    </rPh>
    <rPh sb="23" eb="24">
      <t>リツ</t>
    </rPh>
    <rPh sb="26" eb="27">
      <t>ノ</t>
    </rPh>
    <rPh sb="29" eb="31">
      <t>ビゾウ</t>
    </rPh>
    <rPh sb="32" eb="34">
      <t>ハイトウ</t>
    </rPh>
    <rPh sb="34" eb="36">
      <t>セイコウ</t>
    </rPh>
    <rPh sb="39" eb="40">
      <t>タカ</t>
    </rPh>
    <rPh sb="41" eb="42">
      <t>タカ</t>
    </rPh>
    <rPh sb="44" eb="46">
      <t>ハイトウ</t>
    </rPh>
    <rPh sb="46" eb="48">
      <t>リマワ</t>
    </rPh>
    <rPh sb="51" eb="53">
      <t>イジョウ</t>
    </rPh>
    <rPh sb="58" eb="59">
      <t>エン</t>
    </rPh>
    <rPh sb="59" eb="61">
      <t>イカ</t>
    </rPh>
    <rPh sb="62" eb="64">
      <t>テイキ</t>
    </rPh>
    <rPh sb="64" eb="66">
      <t>カイツケ</t>
    </rPh>
    <rPh sb="71" eb="72">
      <t>エン</t>
    </rPh>
    <rPh sb="72" eb="73">
      <t>ハイ</t>
    </rPh>
    <phoneticPr fontId="3"/>
  </si>
  <si>
    <t>携帯販売会社国内2位。沖縄セルラーと同業者。配当利回り3.5%以上で定期買付1700円以下。</t>
    <rPh sb="0" eb="2">
      <t>ケイタイ</t>
    </rPh>
    <rPh sb="2" eb="4">
      <t>ハンバイ</t>
    </rPh>
    <rPh sb="4" eb="6">
      <t>カイシャ</t>
    </rPh>
    <rPh sb="6" eb="8">
      <t>コクナイ</t>
    </rPh>
    <rPh sb="9" eb="10">
      <t>イ</t>
    </rPh>
    <rPh sb="11" eb="13">
      <t>オキナワ</t>
    </rPh>
    <rPh sb="18" eb="21">
      <t>ドウギョウシャ</t>
    </rPh>
    <rPh sb="22" eb="24">
      <t>ハイトウ</t>
    </rPh>
    <rPh sb="24" eb="26">
      <t>リマワ</t>
    </rPh>
    <rPh sb="31" eb="33">
      <t>イジョウ</t>
    </rPh>
    <rPh sb="34" eb="36">
      <t>テイキ</t>
    </rPh>
    <rPh sb="36" eb="38">
      <t>カイツケ</t>
    </rPh>
    <rPh sb="42" eb="43">
      <t>エン</t>
    </rPh>
    <rPh sb="43" eb="45">
      <t>イカ</t>
    </rPh>
    <phoneticPr fontId="3"/>
  </si>
  <si>
    <t>KDDI系。100株でカタログ優待。10年で利益1.3倍なので成長性はそこまでは大きくない。配当利回り3.5%以上で定期買付</t>
    <rPh sb="4" eb="5">
      <t>ケイ</t>
    </rPh>
    <rPh sb="9" eb="10">
      <t>カブ</t>
    </rPh>
    <rPh sb="15" eb="17">
      <t>ユウタイ</t>
    </rPh>
    <rPh sb="20" eb="21">
      <t>ネン</t>
    </rPh>
    <rPh sb="22" eb="24">
      <t>リエキ</t>
    </rPh>
    <rPh sb="27" eb="28">
      <t>バイ</t>
    </rPh>
    <rPh sb="31" eb="34">
      <t>セイチョウセイ</t>
    </rPh>
    <rPh sb="40" eb="41">
      <t>オオ</t>
    </rPh>
    <rPh sb="46" eb="48">
      <t>ハイトウ</t>
    </rPh>
    <rPh sb="48" eb="50">
      <t>リマワ</t>
    </rPh>
    <rPh sb="55" eb="57">
      <t>イジョウ</t>
    </rPh>
    <rPh sb="58" eb="60">
      <t>テイキ</t>
    </rPh>
    <rPh sb="60" eb="62">
      <t>カイツケ</t>
    </rPh>
    <phoneticPr fontId="3"/>
  </si>
  <si>
    <t>業績のバラつきはあるが売上・利益の成長度合いは高い。鉄鋼市場商社で存在感は大きい。150円配で配当利回り4.5%以下は定期買付(3300円以下)</t>
    <rPh sb="0" eb="2">
      <t>ギョウセキ</t>
    </rPh>
    <rPh sb="11" eb="13">
      <t>ウリアゲ</t>
    </rPh>
    <rPh sb="14" eb="16">
      <t>リエキ</t>
    </rPh>
    <rPh sb="17" eb="19">
      <t>セイチョウ</t>
    </rPh>
    <rPh sb="19" eb="21">
      <t>ドア</t>
    </rPh>
    <rPh sb="23" eb="24">
      <t>タカ</t>
    </rPh>
    <rPh sb="26" eb="28">
      <t>テッコウ</t>
    </rPh>
    <rPh sb="28" eb="30">
      <t>シジョウ</t>
    </rPh>
    <rPh sb="30" eb="32">
      <t>ショウシャ</t>
    </rPh>
    <rPh sb="33" eb="36">
      <t>ソンザイカン</t>
    </rPh>
    <rPh sb="37" eb="38">
      <t>オオ</t>
    </rPh>
    <rPh sb="44" eb="45">
      <t>エン</t>
    </rPh>
    <rPh sb="45" eb="46">
      <t>ハイ</t>
    </rPh>
    <rPh sb="47" eb="49">
      <t>ハイトウ</t>
    </rPh>
    <rPh sb="49" eb="51">
      <t>リマワ</t>
    </rPh>
    <rPh sb="56" eb="58">
      <t>イカ</t>
    </rPh>
    <rPh sb="59" eb="61">
      <t>テイキ</t>
    </rPh>
    <rPh sb="61" eb="63">
      <t>カイツケ</t>
    </rPh>
    <rPh sb="68" eb="69">
      <t>エン</t>
    </rPh>
    <rPh sb="69" eb="71">
      <t>イカ</t>
    </rPh>
    <phoneticPr fontId="3"/>
  </si>
  <si>
    <t>三菱商事</t>
    <rPh sb="0" eb="2">
      <t>ミツビシ</t>
    </rPh>
    <rPh sb="2" eb="4">
      <t>ショウジ</t>
    </rPh>
    <phoneticPr fontId="3"/>
  </si>
  <si>
    <t>半導体商社。業績バラつきあるが安定黒字。50円配で利回り4%以上で定期買付(1250円以下)</t>
    <rPh sb="0" eb="3">
      <t>ハンドウタイ</t>
    </rPh>
    <rPh sb="3" eb="5">
      <t>ショウシャ</t>
    </rPh>
    <rPh sb="6" eb="8">
      <t>ギョウセキ</t>
    </rPh>
    <rPh sb="15" eb="17">
      <t>アンテイ</t>
    </rPh>
    <rPh sb="17" eb="19">
      <t>クロジ</t>
    </rPh>
    <rPh sb="22" eb="23">
      <t>エン</t>
    </rPh>
    <rPh sb="23" eb="24">
      <t>ハイ</t>
    </rPh>
    <rPh sb="25" eb="27">
      <t>リマワ</t>
    </rPh>
    <rPh sb="30" eb="32">
      <t>イジョウ</t>
    </rPh>
    <rPh sb="33" eb="35">
      <t>テイキ</t>
    </rPh>
    <rPh sb="35" eb="37">
      <t>カイツケ</t>
    </rPh>
    <rPh sb="42" eb="43">
      <t>エン</t>
    </rPh>
    <rPh sb="43" eb="45">
      <t>イカ</t>
    </rPh>
    <phoneticPr fontId="3"/>
  </si>
  <si>
    <t>配当利回り4%以上の4500円以下で定期買付。</t>
    <rPh sb="0" eb="2">
      <t>ハイトウ</t>
    </rPh>
    <rPh sb="2" eb="4">
      <t>リマワ</t>
    </rPh>
    <rPh sb="7" eb="9">
      <t>イジョウ</t>
    </rPh>
    <rPh sb="14" eb="15">
      <t>エン</t>
    </rPh>
    <rPh sb="15" eb="17">
      <t>イカ</t>
    </rPh>
    <rPh sb="18" eb="20">
      <t>テイキ</t>
    </rPh>
    <rPh sb="20" eb="22">
      <t>カイツケ</t>
    </rPh>
    <phoneticPr fontId="3"/>
  </si>
  <si>
    <t>損保首位級。業績安定。自社株買いも積極的。配当利回り4%以上(150円配)の3750円以下で定期買付</t>
    <rPh sb="0" eb="2">
      <t>ソンポ</t>
    </rPh>
    <rPh sb="2" eb="4">
      <t>シュイ</t>
    </rPh>
    <rPh sb="4" eb="5">
      <t>キュウ</t>
    </rPh>
    <rPh sb="6" eb="8">
      <t>ギョウセキ</t>
    </rPh>
    <rPh sb="8" eb="10">
      <t>アンテイ</t>
    </rPh>
    <rPh sb="11" eb="13">
      <t>ジシャ</t>
    </rPh>
    <rPh sb="13" eb="14">
      <t>カブ</t>
    </rPh>
    <rPh sb="14" eb="15">
      <t>カ</t>
    </rPh>
    <rPh sb="17" eb="20">
      <t>セッキョクテキ</t>
    </rPh>
    <rPh sb="21" eb="23">
      <t>ハイトウ</t>
    </rPh>
    <rPh sb="23" eb="25">
      <t>リマワ</t>
    </rPh>
    <rPh sb="28" eb="30">
      <t>イジョウ</t>
    </rPh>
    <rPh sb="34" eb="35">
      <t>エン</t>
    </rPh>
    <rPh sb="35" eb="36">
      <t>ハイ</t>
    </rPh>
    <rPh sb="42" eb="45">
      <t>エンイカ</t>
    </rPh>
    <rPh sb="46" eb="48">
      <t>テイキ</t>
    </rPh>
    <rPh sb="48" eb="50">
      <t>カイツケ</t>
    </rPh>
    <phoneticPr fontId="3"/>
  </si>
  <si>
    <t>微長期増配株</t>
    <rPh sb="0" eb="1">
      <t>ビ</t>
    </rPh>
    <rPh sb="1" eb="3">
      <t>チョウキ</t>
    </rPh>
    <rPh sb="3" eb="5">
      <t>ゾウハイ</t>
    </rPh>
    <rPh sb="5" eb="6">
      <t>カブ</t>
    </rPh>
    <phoneticPr fontId="3"/>
  </si>
  <si>
    <t>超長期増配株</t>
    <rPh sb="0" eb="1">
      <t>チョウ</t>
    </rPh>
    <rPh sb="1" eb="3">
      <t>チョウキ</t>
    </rPh>
    <rPh sb="3" eb="5">
      <t>ゾウハイ</t>
    </rPh>
    <rPh sb="5" eb="6">
      <t>カブ</t>
    </rPh>
    <phoneticPr fontId="3"/>
  </si>
  <si>
    <t>配当性向30%.営業利益5年で倍、当期利益10年で4倍。配当利回り3.5%以上(76円配)の2250円以下は定期買付。</t>
    <rPh sb="0" eb="2">
      <t>ハイトウ</t>
    </rPh>
    <rPh sb="2" eb="4">
      <t>セイコウ</t>
    </rPh>
    <rPh sb="8" eb="10">
      <t>エイギョウ</t>
    </rPh>
    <rPh sb="10" eb="12">
      <t>リエキ</t>
    </rPh>
    <rPh sb="13" eb="14">
      <t>ネン</t>
    </rPh>
    <rPh sb="15" eb="16">
      <t>バイ</t>
    </rPh>
    <rPh sb="17" eb="19">
      <t>トウキ</t>
    </rPh>
    <rPh sb="19" eb="21">
      <t>リエキ</t>
    </rPh>
    <rPh sb="23" eb="24">
      <t>ネン</t>
    </rPh>
    <rPh sb="26" eb="27">
      <t>バイ</t>
    </rPh>
    <rPh sb="28" eb="30">
      <t>ハイトウ</t>
    </rPh>
    <rPh sb="30" eb="32">
      <t>リマワ</t>
    </rPh>
    <rPh sb="37" eb="39">
      <t>イジョウ</t>
    </rPh>
    <rPh sb="42" eb="43">
      <t>エン</t>
    </rPh>
    <rPh sb="43" eb="44">
      <t>ハイ</t>
    </rPh>
    <rPh sb="50" eb="51">
      <t>エン</t>
    </rPh>
    <rPh sb="51" eb="53">
      <t>イカ</t>
    </rPh>
    <rPh sb="54" eb="56">
      <t>テイキ</t>
    </rPh>
    <rPh sb="56" eb="58">
      <t>カイツケ</t>
    </rPh>
    <phoneticPr fontId="3"/>
  </si>
  <si>
    <t>首都圏で分譲マンション展開。安定して収益を挙げており株主資本、現金積み上がり良好。4.2%利回り以上の950円以下で定期買付</t>
    <rPh sb="0" eb="3">
      <t>シュトケン</t>
    </rPh>
    <rPh sb="4" eb="6">
      <t>ブンジョウ</t>
    </rPh>
    <rPh sb="11" eb="13">
      <t>テンカイ</t>
    </rPh>
    <rPh sb="14" eb="16">
      <t>アンテイ</t>
    </rPh>
    <rPh sb="18" eb="20">
      <t>シュウエキ</t>
    </rPh>
    <rPh sb="21" eb="22">
      <t>ア</t>
    </rPh>
    <rPh sb="26" eb="28">
      <t>カブヌシ</t>
    </rPh>
    <rPh sb="28" eb="30">
      <t>シホン</t>
    </rPh>
    <rPh sb="31" eb="33">
      <t>ゲンキン</t>
    </rPh>
    <rPh sb="33" eb="34">
      <t>ツ</t>
    </rPh>
    <rPh sb="35" eb="36">
      <t>ア</t>
    </rPh>
    <rPh sb="38" eb="40">
      <t>リョウコウ</t>
    </rPh>
    <rPh sb="45" eb="47">
      <t>リマワ</t>
    </rPh>
    <rPh sb="48" eb="50">
      <t>イジョウ</t>
    </rPh>
    <rPh sb="54" eb="55">
      <t>エン</t>
    </rPh>
    <rPh sb="55" eb="57">
      <t>イカ</t>
    </rPh>
    <rPh sb="58" eb="60">
      <t>テイキ</t>
    </rPh>
    <rPh sb="60" eb="62">
      <t>カイツケ</t>
    </rPh>
    <phoneticPr fontId="3"/>
  </si>
  <si>
    <t>12年から7年で利益倍以上。投資用ワンルームマンション販売主力。配当利回り3.5%以上で買い。1250円以下、定期買付継続。(来期44円配当前提)</t>
    <rPh sb="2" eb="3">
      <t>ネン</t>
    </rPh>
    <rPh sb="6" eb="7">
      <t>ネン</t>
    </rPh>
    <rPh sb="8" eb="10">
      <t>リエキ</t>
    </rPh>
    <rPh sb="10" eb="11">
      <t>バイ</t>
    </rPh>
    <rPh sb="11" eb="13">
      <t>イジョウ</t>
    </rPh>
    <rPh sb="14" eb="17">
      <t>トウシヨウ</t>
    </rPh>
    <rPh sb="27" eb="29">
      <t>ハンバイ</t>
    </rPh>
    <rPh sb="29" eb="31">
      <t>シュリョク</t>
    </rPh>
    <rPh sb="32" eb="34">
      <t>ハイトウ</t>
    </rPh>
    <rPh sb="34" eb="36">
      <t>リマワ</t>
    </rPh>
    <rPh sb="41" eb="43">
      <t>イジョウ</t>
    </rPh>
    <rPh sb="44" eb="45">
      <t>カ</t>
    </rPh>
    <rPh sb="51" eb="52">
      <t>エン</t>
    </rPh>
    <rPh sb="52" eb="54">
      <t>イカ</t>
    </rPh>
    <rPh sb="55" eb="57">
      <t>テイキ</t>
    </rPh>
    <rPh sb="57" eb="59">
      <t>カイツケ</t>
    </rPh>
    <rPh sb="59" eb="61">
      <t>ケイゾク</t>
    </rPh>
    <rPh sb="63" eb="65">
      <t>ライキ</t>
    </rPh>
    <rPh sb="67" eb="68">
      <t>エン</t>
    </rPh>
    <rPh sb="68" eb="70">
      <t>ハイトウ</t>
    </rPh>
    <rPh sb="70" eb="72">
      <t>ゼンテイ</t>
    </rPh>
    <phoneticPr fontId="3"/>
  </si>
  <si>
    <t>シノケングループ</t>
    <phoneticPr fontId="3"/>
  </si>
  <si>
    <t>配当性向10%台。個人用投資向けアパートで成長。上期業績上方集英。増配。39円配。配当利回り2.5%以上の1550円まで定期買付</t>
    <rPh sb="0" eb="2">
      <t>ハイトウ</t>
    </rPh>
    <rPh sb="2" eb="4">
      <t>セイコウ</t>
    </rPh>
    <rPh sb="7" eb="8">
      <t>ダイ</t>
    </rPh>
    <rPh sb="9" eb="12">
      <t>コジンヨウ</t>
    </rPh>
    <rPh sb="12" eb="14">
      <t>トウシ</t>
    </rPh>
    <rPh sb="14" eb="15">
      <t>ム</t>
    </rPh>
    <rPh sb="21" eb="23">
      <t>セイチョウ</t>
    </rPh>
    <rPh sb="24" eb="26">
      <t>カミキ</t>
    </rPh>
    <rPh sb="26" eb="28">
      <t>ギョウセキ</t>
    </rPh>
    <rPh sb="28" eb="30">
      <t>ジョウホウ</t>
    </rPh>
    <rPh sb="30" eb="32">
      <t>シュウエイ</t>
    </rPh>
    <rPh sb="33" eb="35">
      <t>ゾウハイ</t>
    </rPh>
    <rPh sb="38" eb="39">
      <t>エン</t>
    </rPh>
    <rPh sb="39" eb="40">
      <t>ハイ</t>
    </rPh>
    <rPh sb="41" eb="43">
      <t>ハイトウ</t>
    </rPh>
    <rPh sb="43" eb="45">
      <t>リマワ</t>
    </rPh>
    <rPh sb="50" eb="52">
      <t>イジョウ</t>
    </rPh>
    <rPh sb="57" eb="58">
      <t>エン</t>
    </rPh>
    <rPh sb="60" eb="62">
      <t>テイキ</t>
    </rPh>
    <rPh sb="62" eb="64">
      <t>カイツケ</t>
    </rPh>
    <phoneticPr fontId="3"/>
  </si>
  <si>
    <t>超超長期増配株</t>
    <rPh sb="0" eb="1">
      <t>チョウ</t>
    </rPh>
    <rPh sb="1" eb="2">
      <t>チョウ</t>
    </rPh>
    <rPh sb="2" eb="4">
      <t>チョウキ</t>
    </rPh>
    <rPh sb="4" eb="6">
      <t>ゾウハイ</t>
    </rPh>
    <rPh sb="6" eb="7">
      <t>カブ</t>
    </rPh>
    <phoneticPr fontId="3"/>
  </si>
  <si>
    <t>共通で良い点</t>
    <rPh sb="0" eb="2">
      <t>キョウツウ</t>
    </rPh>
    <rPh sb="3" eb="4">
      <t>ヨ</t>
    </rPh>
    <rPh sb="5" eb="6">
      <t>テン</t>
    </rPh>
    <phoneticPr fontId="3"/>
  </si>
  <si>
    <t>・実質累進配当(赤字でも配当金継続実績がある)</t>
    <rPh sb="1" eb="3">
      <t>ジッシツ</t>
    </rPh>
    <rPh sb="3" eb="5">
      <t>ルイシン</t>
    </rPh>
    <rPh sb="5" eb="7">
      <t>ハイトウ</t>
    </rPh>
    <rPh sb="8" eb="10">
      <t>アカジ</t>
    </rPh>
    <rPh sb="12" eb="14">
      <t>ハイトウ</t>
    </rPh>
    <rPh sb="14" eb="15">
      <t>キン</t>
    </rPh>
    <rPh sb="15" eb="17">
      <t>ケイゾク</t>
    </rPh>
    <rPh sb="17" eb="19">
      <t>ジッセキ</t>
    </rPh>
    <phoneticPr fontId="3"/>
  </si>
  <si>
    <t>・業界シェアトップ、最大手、首位など</t>
    <rPh sb="1" eb="3">
      <t>ギョウカイ</t>
    </rPh>
    <rPh sb="10" eb="13">
      <t>サイオオテ</t>
    </rPh>
    <rPh sb="14" eb="16">
      <t>シュイ</t>
    </rPh>
    <phoneticPr fontId="3"/>
  </si>
  <si>
    <t>・好財務(現金や株主資本 &gt;&gt;&gt;&gt;配当費用)</t>
    <rPh sb="1" eb="2">
      <t>コウ</t>
    </rPh>
    <rPh sb="2" eb="4">
      <t>ザイム</t>
    </rPh>
    <rPh sb="5" eb="7">
      <t>ゲンキン</t>
    </rPh>
    <rPh sb="8" eb="10">
      <t>カブヌシ</t>
    </rPh>
    <rPh sb="10" eb="12">
      <t>シホン</t>
    </rPh>
    <rPh sb="17" eb="19">
      <t>ハイトウ</t>
    </rPh>
    <rPh sb="19" eb="21">
      <t>ヒヨウ</t>
    </rPh>
    <phoneticPr fontId="3"/>
  </si>
  <si>
    <t>主な採用基準</t>
    <rPh sb="0" eb="1">
      <t>オモ</t>
    </rPh>
    <rPh sb="2" eb="4">
      <t>サイヨウ</t>
    </rPh>
    <rPh sb="4" eb="6">
      <t>キジュン</t>
    </rPh>
    <phoneticPr fontId="3"/>
  </si>
  <si>
    <t>非採用基準</t>
    <rPh sb="0" eb="1">
      <t>ヒ</t>
    </rPh>
    <rPh sb="1" eb="3">
      <t>サイヨウ</t>
    </rPh>
    <rPh sb="3" eb="5">
      <t>キジュン</t>
    </rPh>
    <phoneticPr fontId="3"/>
  </si>
  <si>
    <t>・年度毎に配当金のバラつきがある</t>
    <rPh sb="1" eb="3">
      <t>ネンド</t>
    </rPh>
    <rPh sb="3" eb="4">
      <t>ゴト</t>
    </rPh>
    <rPh sb="5" eb="8">
      <t>ハイトウキン</t>
    </rPh>
    <phoneticPr fontId="3"/>
  </si>
  <si>
    <t>・赤字、黒字と業績が安定せず株主資本や現金など配当費用を負担するキャッシュが増えていない事</t>
    <rPh sb="1" eb="3">
      <t>アカジ</t>
    </rPh>
    <rPh sb="4" eb="6">
      <t>クロジ</t>
    </rPh>
    <rPh sb="7" eb="9">
      <t>ギョウセキ</t>
    </rPh>
    <rPh sb="10" eb="12">
      <t>アンテイ</t>
    </rPh>
    <rPh sb="14" eb="16">
      <t>カブヌシ</t>
    </rPh>
    <rPh sb="16" eb="18">
      <t>シホン</t>
    </rPh>
    <rPh sb="19" eb="21">
      <t>ゲンキン</t>
    </rPh>
    <rPh sb="23" eb="25">
      <t>ハイトウ</t>
    </rPh>
    <rPh sb="25" eb="27">
      <t>ヒヨウ</t>
    </rPh>
    <rPh sb="28" eb="30">
      <t>フタン</t>
    </rPh>
    <rPh sb="38" eb="39">
      <t>フ</t>
    </rPh>
    <rPh sb="44" eb="45">
      <t>コト</t>
    </rPh>
    <phoneticPr fontId="3"/>
  </si>
  <si>
    <t>・少しの減益で安易に減配する企業</t>
    <rPh sb="1" eb="2">
      <t>スコ</t>
    </rPh>
    <rPh sb="4" eb="6">
      <t>ゲンエキ</t>
    </rPh>
    <rPh sb="7" eb="9">
      <t>アンイ</t>
    </rPh>
    <rPh sb="10" eb="12">
      <t>ゲンパイ</t>
    </rPh>
    <rPh sb="14" eb="16">
      <t>キギョウ</t>
    </rPh>
    <phoneticPr fontId="3"/>
  </si>
  <si>
    <t>・目的：現在の配当金を理想、永遠に得られる状態の銘柄</t>
    <rPh sb="1" eb="3">
      <t>モクテキ</t>
    </rPh>
    <rPh sb="4" eb="6">
      <t>ゲンザイ</t>
    </rPh>
    <rPh sb="7" eb="10">
      <t>ハイトウキン</t>
    </rPh>
    <rPh sb="11" eb="13">
      <t>リソウ</t>
    </rPh>
    <rPh sb="14" eb="16">
      <t>エイエン</t>
    </rPh>
    <rPh sb="17" eb="18">
      <t>エ</t>
    </rPh>
    <rPh sb="21" eb="23">
      <t>ジョウタイ</t>
    </rPh>
    <rPh sb="24" eb="26">
      <t>メイガラ</t>
    </rPh>
    <phoneticPr fontId="3"/>
  </si>
  <si>
    <t>・目的：現在の配当金が将来に渡って増加し続ける銘柄</t>
    <rPh sb="1" eb="3">
      <t>モクテキ</t>
    </rPh>
    <rPh sb="4" eb="6">
      <t>ゲンザイ</t>
    </rPh>
    <rPh sb="7" eb="10">
      <t>ハイトウキン</t>
    </rPh>
    <rPh sb="11" eb="13">
      <t>ショウライ</t>
    </rPh>
    <rPh sb="14" eb="15">
      <t>ワタ</t>
    </rPh>
    <rPh sb="17" eb="19">
      <t>ゾウカ</t>
    </rPh>
    <rPh sb="20" eb="21">
      <t>ツヅ</t>
    </rPh>
    <rPh sb="23" eb="25">
      <t>メイガラ</t>
    </rPh>
    <phoneticPr fontId="3"/>
  </si>
  <si>
    <t>・利益は長期的に横ばいであればいい。(配当費用負担できればいい)</t>
    <rPh sb="1" eb="3">
      <t>リエキ</t>
    </rPh>
    <rPh sb="4" eb="7">
      <t>チョウキテキ</t>
    </rPh>
    <rPh sb="8" eb="9">
      <t>ヨコ</t>
    </rPh>
    <rPh sb="19" eb="21">
      <t>ハイトウ</t>
    </rPh>
    <rPh sb="21" eb="23">
      <t>ヒヨウ</t>
    </rPh>
    <rPh sb="23" eb="25">
      <t>フタン</t>
    </rPh>
    <phoneticPr fontId="3"/>
  </si>
  <si>
    <t>定期買付採用基準(ざっくりイメージ。実際は銘柄ごとに分析しながら決めました)</t>
    <rPh sb="0" eb="2">
      <t>テイキ</t>
    </rPh>
    <rPh sb="2" eb="4">
      <t>カイツケ</t>
    </rPh>
    <rPh sb="4" eb="6">
      <t>サイヨウ</t>
    </rPh>
    <rPh sb="6" eb="8">
      <t>キジュン</t>
    </rPh>
    <rPh sb="18" eb="20">
      <t>ジッサイ</t>
    </rPh>
    <rPh sb="21" eb="23">
      <t>メイガラ</t>
    </rPh>
    <rPh sb="26" eb="28">
      <t>ブンセキ</t>
    </rPh>
    <rPh sb="32" eb="33">
      <t>キ</t>
    </rPh>
    <phoneticPr fontId="3"/>
  </si>
  <si>
    <t>・3年、5年、10年チャートで比較的割安な事(右肩下がりか横ばい)</t>
    <rPh sb="2" eb="3">
      <t>ネン</t>
    </rPh>
    <rPh sb="5" eb="6">
      <t>ネン</t>
    </rPh>
    <rPh sb="9" eb="10">
      <t>ネン</t>
    </rPh>
    <rPh sb="15" eb="18">
      <t>ヒカクテキ</t>
    </rPh>
    <rPh sb="18" eb="20">
      <t>ワリヤス</t>
    </rPh>
    <rPh sb="21" eb="22">
      <t>コト</t>
    </rPh>
    <rPh sb="23" eb="25">
      <t>ミギカタ</t>
    </rPh>
    <rPh sb="25" eb="26">
      <t>サ</t>
    </rPh>
    <rPh sb="29" eb="30">
      <t>ヨコ</t>
    </rPh>
    <phoneticPr fontId="3"/>
  </si>
  <si>
    <t>・配当利回り3.5~4%が維持できる株価以下である事</t>
    <rPh sb="1" eb="3">
      <t>ハイトウ</t>
    </rPh>
    <rPh sb="3" eb="5">
      <t>リマワ</t>
    </rPh>
    <rPh sb="13" eb="15">
      <t>イジ</t>
    </rPh>
    <rPh sb="18" eb="20">
      <t>カブカ</t>
    </rPh>
    <rPh sb="20" eb="22">
      <t>イカ</t>
    </rPh>
    <rPh sb="25" eb="26">
      <t>コト</t>
    </rPh>
    <phoneticPr fontId="3"/>
  </si>
  <si>
    <t>・配当利回り2~3.5%が維持できる株価以下である事</t>
    <rPh sb="1" eb="3">
      <t>ハイトウ</t>
    </rPh>
    <rPh sb="3" eb="5">
      <t>リマワ</t>
    </rPh>
    <rPh sb="13" eb="15">
      <t>イジ</t>
    </rPh>
    <rPh sb="18" eb="20">
      <t>カブカ</t>
    </rPh>
    <rPh sb="20" eb="22">
      <t>イカ</t>
    </rPh>
    <rPh sb="25" eb="26">
      <t>コト</t>
    </rPh>
    <phoneticPr fontId="3"/>
  </si>
  <si>
    <t>定期買付株価</t>
    <rPh sb="0" eb="2">
      <t>テイキ</t>
    </rPh>
    <rPh sb="2" eb="4">
      <t>カイツケ</t>
    </rPh>
    <rPh sb="4" eb="6">
      <t>カブカ</t>
    </rPh>
    <phoneticPr fontId="3"/>
  </si>
  <si>
    <t>銘柄分析コメント</t>
    <rPh sb="0" eb="2">
      <t>メイガラ</t>
    </rPh>
    <rPh sb="2" eb="4">
      <t>ブンセキ</t>
    </rPh>
    <phoneticPr fontId="3"/>
  </si>
  <si>
    <t>建築業</t>
    <rPh sb="0" eb="2">
      <t>ケンチク</t>
    </rPh>
    <rPh sb="2" eb="3">
      <t>ギョウ</t>
    </rPh>
    <phoneticPr fontId="3"/>
  </si>
  <si>
    <t>電機機器</t>
    <rPh sb="0" eb="2">
      <t>デンキ</t>
    </rPh>
    <rPh sb="2" eb="4">
      <t>キキ</t>
    </rPh>
    <phoneticPr fontId="3"/>
  </si>
  <si>
    <t>17年減益時も50円配据え置き。1250円以下で定期買付(配当利回り4%以上)</t>
    <rPh sb="2" eb="3">
      <t>ネン</t>
    </rPh>
    <rPh sb="3" eb="5">
      <t>ゲンエキ</t>
    </rPh>
    <rPh sb="5" eb="6">
      <t>ジ</t>
    </rPh>
    <rPh sb="9" eb="10">
      <t>エン</t>
    </rPh>
    <rPh sb="10" eb="11">
      <t>ハイ</t>
    </rPh>
    <rPh sb="11" eb="12">
      <t>ス</t>
    </rPh>
    <rPh sb="13" eb="14">
      <t>オ</t>
    </rPh>
    <rPh sb="20" eb="21">
      <t>エン</t>
    </rPh>
    <rPh sb="21" eb="23">
      <t>イカ</t>
    </rPh>
    <rPh sb="24" eb="26">
      <t>テイキ</t>
    </rPh>
    <rPh sb="26" eb="28">
      <t>カイツケ</t>
    </rPh>
    <rPh sb="29" eb="31">
      <t>ハイトウ</t>
    </rPh>
    <rPh sb="31" eb="33">
      <t>リマワ</t>
    </rPh>
    <rPh sb="36" eb="38">
      <t>イジョウ</t>
    </rPh>
    <phoneticPr fontId="3"/>
  </si>
  <si>
    <t>キムラユニティー</t>
    <phoneticPr fontId="3"/>
  </si>
  <si>
    <t>その他金融業</t>
    <rPh sb="2" eb="3">
      <t>タ</t>
    </rPh>
    <rPh sb="3" eb="5">
      <t>キンユウ</t>
    </rPh>
    <rPh sb="5" eb="6">
      <t>ギョウ</t>
    </rPh>
    <phoneticPr fontId="3"/>
  </si>
  <si>
    <t>・目的：現在の配当金を理想、永遠に得続ける銘柄</t>
    <rPh sb="1" eb="3">
      <t>モクテキ</t>
    </rPh>
    <rPh sb="4" eb="6">
      <t>ゲンザイ</t>
    </rPh>
    <rPh sb="7" eb="10">
      <t>ハイトウキン</t>
    </rPh>
    <rPh sb="11" eb="13">
      <t>リソウ</t>
    </rPh>
    <rPh sb="14" eb="16">
      <t>エイエン</t>
    </rPh>
    <rPh sb="17" eb="19">
      <t>エツヅ</t>
    </rPh>
    <rPh sb="21" eb="23">
      <t>メイガラ</t>
    </rPh>
    <phoneticPr fontId="3"/>
  </si>
  <si>
    <t>見方の観点</t>
    <rPh sb="0" eb="2">
      <t>ミカタ</t>
    </rPh>
    <rPh sb="3" eb="5">
      <t>カンテン</t>
    </rPh>
    <phoneticPr fontId="3"/>
  </si>
  <si>
    <t>銀行業</t>
    <rPh sb="0" eb="2">
      <t>ギンコウ</t>
    </rPh>
    <rPh sb="2" eb="3">
      <t>ギョウ</t>
    </rPh>
    <phoneticPr fontId="3"/>
  </si>
  <si>
    <t>定期買付
配当金前提
(円)</t>
    <rPh sb="0" eb="2">
      <t>テイキ</t>
    </rPh>
    <rPh sb="2" eb="4">
      <t>カイツケ</t>
    </rPh>
    <rPh sb="5" eb="7">
      <t>ハイトウ</t>
    </rPh>
    <rPh sb="7" eb="8">
      <t>キン</t>
    </rPh>
    <rPh sb="8" eb="10">
      <t>ゼンテイ</t>
    </rPh>
    <rPh sb="12" eb="13">
      <t>エン</t>
    </rPh>
    <phoneticPr fontId="3"/>
  </si>
  <si>
    <t>定期買付基準
配当利回り(%)</t>
    <rPh sb="0" eb="2">
      <t>テイキ</t>
    </rPh>
    <rPh sb="2" eb="4">
      <t>カイツケ</t>
    </rPh>
    <rPh sb="4" eb="6">
      <t>キジュン</t>
    </rPh>
    <rPh sb="7" eb="9">
      <t>ハイトウ</t>
    </rPh>
    <rPh sb="9" eb="11">
      <t>リマワ</t>
    </rPh>
    <phoneticPr fontId="3"/>
  </si>
  <si>
    <t>鶏肉国内加工大手。ケンタッキー向け柱。配当利回り3%以上は買い。配当77.5円予想。直近減益だが成長性〇</t>
    <rPh sb="0" eb="2">
      <t>トリニク</t>
    </rPh>
    <rPh sb="2" eb="4">
      <t>コクナイ</t>
    </rPh>
    <rPh sb="4" eb="6">
      <t>カコウ</t>
    </rPh>
    <rPh sb="6" eb="8">
      <t>オオテ</t>
    </rPh>
    <rPh sb="15" eb="16">
      <t>ム</t>
    </rPh>
    <rPh sb="17" eb="18">
      <t>ハシラ</t>
    </rPh>
    <rPh sb="19" eb="21">
      <t>ハイトウ</t>
    </rPh>
    <rPh sb="21" eb="23">
      <t>リマワ</t>
    </rPh>
    <rPh sb="26" eb="28">
      <t>イジョウ</t>
    </rPh>
    <rPh sb="29" eb="30">
      <t>カ</t>
    </rPh>
    <rPh sb="32" eb="34">
      <t>ハイトウ</t>
    </rPh>
    <rPh sb="38" eb="39">
      <t>エン</t>
    </rPh>
    <rPh sb="39" eb="41">
      <t>ヨソウ</t>
    </rPh>
    <rPh sb="42" eb="44">
      <t>チョッキン</t>
    </rPh>
    <rPh sb="44" eb="46">
      <t>ゲンエキ</t>
    </rPh>
    <rPh sb="48" eb="51">
      <t>セイチョウセイ</t>
    </rPh>
    <phoneticPr fontId="3"/>
  </si>
  <si>
    <t>50円配当据え置き。業績はばらつきあるが黒字安定で株主資本増加。1430円以下定期買付。</t>
    <rPh sb="2" eb="3">
      <t>エン</t>
    </rPh>
    <rPh sb="3" eb="5">
      <t>ハイトウ</t>
    </rPh>
    <rPh sb="5" eb="6">
      <t>ス</t>
    </rPh>
    <rPh sb="7" eb="8">
      <t>オ</t>
    </rPh>
    <rPh sb="10" eb="12">
      <t>ギョウセキ</t>
    </rPh>
    <rPh sb="20" eb="22">
      <t>クロジ</t>
    </rPh>
    <rPh sb="22" eb="24">
      <t>アンテイ</t>
    </rPh>
    <rPh sb="25" eb="27">
      <t>カブヌシ</t>
    </rPh>
    <rPh sb="27" eb="29">
      <t>シホン</t>
    </rPh>
    <rPh sb="29" eb="31">
      <t>ゾウカ</t>
    </rPh>
    <rPh sb="36" eb="37">
      <t>エン</t>
    </rPh>
    <rPh sb="37" eb="39">
      <t>イカ</t>
    </rPh>
    <rPh sb="39" eb="41">
      <t>テイキ</t>
    </rPh>
    <rPh sb="41" eb="43">
      <t>カイツケ</t>
    </rPh>
    <phoneticPr fontId="3"/>
  </si>
  <si>
    <t>配当利回り3.5%以下は買い。2280円以下。配当80円</t>
    <rPh sb="0" eb="2">
      <t>ハイトウ</t>
    </rPh>
    <rPh sb="2" eb="4">
      <t>リマワ</t>
    </rPh>
    <rPh sb="9" eb="11">
      <t>イカ</t>
    </rPh>
    <rPh sb="12" eb="13">
      <t>カ</t>
    </rPh>
    <rPh sb="19" eb="20">
      <t>エン</t>
    </rPh>
    <rPh sb="20" eb="22">
      <t>イカ</t>
    </rPh>
    <rPh sb="23" eb="25">
      <t>ハイトウ</t>
    </rPh>
    <rPh sb="27" eb="28">
      <t>エン</t>
    </rPh>
    <phoneticPr fontId="3"/>
  </si>
  <si>
    <r>
      <rPr>
        <b/>
        <sz val="11"/>
        <color rgb="FF0000FF"/>
        <rFont val="游ゴシック"/>
        <family val="3"/>
        <charset val="128"/>
        <scheme val="minor"/>
      </rPr>
      <t>タイヤ世界一！</t>
    </r>
    <r>
      <rPr>
        <sz val="11"/>
        <color theme="1"/>
        <rFont val="游ゴシック"/>
        <family val="2"/>
        <charset val="128"/>
        <scheme val="minor"/>
      </rPr>
      <t>10年かけて増収増益中。配当性向40%と上げ始めているが無理はしていないレベル。3.5%以上(4560円以下で定期買付)</t>
    </r>
    <rPh sb="3" eb="5">
      <t>セカイ</t>
    </rPh>
    <rPh sb="5" eb="6">
      <t>イチ</t>
    </rPh>
    <rPh sb="9" eb="10">
      <t>ネン</t>
    </rPh>
    <rPh sb="13" eb="15">
      <t>ゾウシュウ</t>
    </rPh>
    <rPh sb="15" eb="17">
      <t>ゾウエキ</t>
    </rPh>
    <rPh sb="17" eb="18">
      <t>チュウ</t>
    </rPh>
    <rPh sb="19" eb="21">
      <t>ハイトウ</t>
    </rPh>
    <rPh sb="21" eb="23">
      <t>セイコウ</t>
    </rPh>
    <rPh sb="27" eb="28">
      <t>ア</t>
    </rPh>
    <rPh sb="29" eb="30">
      <t>ハジ</t>
    </rPh>
    <rPh sb="35" eb="37">
      <t>ムリ</t>
    </rPh>
    <rPh sb="51" eb="53">
      <t>イジョウ</t>
    </rPh>
    <rPh sb="58" eb="59">
      <t>エン</t>
    </rPh>
    <rPh sb="59" eb="61">
      <t>イカ</t>
    </rPh>
    <rPh sb="62" eb="64">
      <t>テイキ</t>
    </rPh>
    <rPh sb="64" eb="66">
      <t>カイツケ</t>
    </rPh>
    <phoneticPr fontId="3"/>
  </si>
  <si>
    <r>
      <t>配当性向30%。13年に</t>
    </r>
    <r>
      <rPr>
        <sz val="11"/>
        <color rgb="FFFF0000"/>
        <rFont val="游ゴシック"/>
        <family val="3"/>
        <charset val="128"/>
        <scheme val="minor"/>
      </rPr>
      <t>微減配</t>
    </r>
    <r>
      <rPr>
        <sz val="11"/>
        <color theme="1"/>
        <rFont val="游ゴシック"/>
        <family val="2"/>
        <charset val="128"/>
        <scheme val="minor"/>
      </rPr>
      <t>しているのが気になるが成長性高いので追加。7000円以下(4%以上)で定期買付</t>
    </r>
    <rPh sb="0" eb="2">
      <t>ハイトウ</t>
    </rPh>
    <rPh sb="2" eb="4">
      <t>セイコウ</t>
    </rPh>
    <rPh sb="10" eb="11">
      <t>ネン</t>
    </rPh>
    <rPh sb="12" eb="13">
      <t>ビ</t>
    </rPh>
    <rPh sb="13" eb="15">
      <t>ゲンパイ</t>
    </rPh>
    <rPh sb="21" eb="22">
      <t>キ</t>
    </rPh>
    <rPh sb="26" eb="29">
      <t>セイチョウセイ</t>
    </rPh>
    <rPh sb="29" eb="30">
      <t>タカ</t>
    </rPh>
    <rPh sb="33" eb="35">
      <t>ツイカ</t>
    </rPh>
    <rPh sb="40" eb="41">
      <t>エン</t>
    </rPh>
    <rPh sb="41" eb="43">
      <t>イカ</t>
    </rPh>
    <rPh sb="46" eb="48">
      <t>イジョウ</t>
    </rPh>
    <rPh sb="50" eb="52">
      <t>テイキ</t>
    </rPh>
    <rPh sb="52" eb="54">
      <t>カイツケ</t>
    </rPh>
    <phoneticPr fontId="3"/>
  </si>
  <si>
    <t>バリュー株。油圧機器総合メーカー。チャートも良い形。17年に80→70円減配。70円配前提で配当利回り4％以上の1750円で定期買付</t>
    <rPh sb="4" eb="5">
      <t>カブ</t>
    </rPh>
    <rPh sb="6" eb="8">
      <t>ユアツ</t>
    </rPh>
    <rPh sb="8" eb="10">
      <t>キキ</t>
    </rPh>
    <rPh sb="10" eb="12">
      <t>ソウゴウ</t>
    </rPh>
    <rPh sb="22" eb="23">
      <t>ヨ</t>
    </rPh>
    <rPh sb="24" eb="25">
      <t>カタチ</t>
    </rPh>
    <rPh sb="28" eb="29">
      <t>ネン</t>
    </rPh>
    <rPh sb="35" eb="36">
      <t>エン</t>
    </rPh>
    <rPh sb="36" eb="38">
      <t>ゲンパイ</t>
    </rPh>
    <rPh sb="41" eb="42">
      <t>エン</t>
    </rPh>
    <rPh sb="42" eb="43">
      <t>ハイ</t>
    </rPh>
    <rPh sb="43" eb="45">
      <t>ゼンテイ</t>
    </rPh>
    <rPh sb="46" eb="48">
      <t>ハイトウ</t>
    </rPh>
    <rPh sb="48" eb="50">
      <t>リマワ</t>
    </rPh>
    <rPh sb="53" eb="55">
      <t>イジョウ</t>
    </rPh>
    <rPh sb="60" eb="61">
      <t>エン</t>
    </rPh>
    <rPh sb="62" eb="64">
      <t>テイキ</t>
    </rPh>
    <rPh sb="64" eb="66">
      <t>カイツケ</t>
    </rPh>
    <phoneticPr fontId="3"/>
  </si>
  <si>
    <r>
      <rPr>
        <b/>
        <sz val="11"/>
        <color rgb="FF0000FF"/>
        <rFont val="游ゴシック"/>
        <family val="3"/>
        <charset val="128"/>
        <scheme val="minor"/>
      </rPr>
      <t>間仕切り国内トップ</t>
    </r>
    <r>
      <rPr>
        <sz val="11"/>
        <color theme="1"/>
        <rFont val="游ゴシック"/>
        <family val="2"/>
        <charset val="128"/>
        <scheme val="minor"/>
      </rPr>
      <t>。08~10年赤字でも据え置きの</t>
    </r>
    <r>
      <rPr>
        <b/>
        <sz val="11"/>
        <color rgb="FF0000FF"/>
        <rFont val="游ゴシック"/>
        <family val="3"/>
        <charset val="128"/>
        <scheme val="minor"/>
      </rPr>
      <t>累進配当実施</t>
    </r>
    <r>
      <rPr>
        <sz val="11"/>
        <color theme="1"/>
        <rFont val="游ゴシック"/>
        <family val="2"/>
        <charset val="128"/>
        <scheme val="minor"/>
      </rPr>
      <t>。50円配の配当利回り3.7%以上の1350円以下で定期買付。</t>
    </r>
    <rPh sb="0" eb="3">
      <t>マジキ</t>
    </rPh>
    <rPh sb="4" eb="6">
      <t>コクナイ</t>
    </rPh>
    <rPh sb="15" eb="16">
      <t>ネン</t>
    </rPh>
    <rPh sb="16" eb="18">
      <t>アカジ</t>
    </rPh>
    <rPh sb="20" eb="21">
      <t>ス</t>
    </rPh>
    <rPh sb="22" eb="23">
      <t>オ</t>
    </rPh>
    <rPh sb="25" eb="27">
      <t>ルイシン</t>
    </rPh>
    <rPh sb="27" eb="29">
      <t>ハイトウ</t>
    </rPh>
    <rPh sb="29" eb="31">
      <t>ジッシ</t>
    </rPh>
    <rPh sb="34" eb="35">
      <t>エン</t>
    </rPh>
    <rPh sb="35" eb="36">
      <t>ハイ</t>
    </rPh>
    <rPh sb="37" eb="39">
      <t>ハイトウ</t>
    </rPh>
    <rPh sb="39" eb="41">
      <t>リマワ</t>
    </rPh>
    <rPh sb="46" eb="48">
      <t>イジョウ</t>
    </rPh>
    <rPh sb="53" eb="56">
      <t>エンイカ</t>
    </rPh>
    <rPh sb="57" eb="59">
      <t>テイキ</t>
    </rPh>
    <rPh sb="59" eb="61">
      <t>カイツケ</t>
    </rPh>
    <phoneticPr fontId="3"/>
  </si>
  <si>
    <t>10年で利益1.5倍弱で手堅く増やしている。トヨタ系部品包装主力。100株保有で4kgのお米券優待。32円配の配当利回り2.75%以上の1160円以下で定期買付</t>
    <rPh sb="2" eb="3">
      <t>ネン</t>
    </rPh>
    <rPh sb="4" eb="6">
      <t>リエキ</t>
    </rPh>
    <rPh sb="9" eb="10">
      <t>バイ</t>
    </rPh>
    <rPh sb="10" eb="11">
      <t>ジャク</t>
    </rPh>
    <rPh sb="12" eb="14">
      <t>テガタ</t>
    </rPh>
    <rPh sb="15" eb="16">
      <t>フ</t>
    </rPh>
    <rPh sb="25" eb="26">
      <t>ケイ</t>
    </rPh>
    <rPh sb="26" eb="28">
      <t>ブヒン</t>
    </rPh>
    <rPh sb="28" eb="30">
      <t>ホウソウ</t>
    </rPh>
    <rPh sb="30" eb="32">
      <t>シュリョク</t>
    </rPh>
    <rPh sb="36" eb="37">
      <t>カブ</t>
    </rPh>
    <rPh sb="37" eb="39">
      <t>ホユウ</t>
    </rPh>
    <rPh sb="45" eb="46">
      <t>コメ</t>
    </rPh>
    <rPh sb="46" eb="47">
      <t>ケン</t>
    </rPh>
    <rPh sb="47" eb="49">
      <t>ユウタイ</t>
    </rPh>
    <rPh sb="52" eb="53">
      <t>エン</t>
    </rPh>
    <rPh sb="53" eb="54">
      <t>ハイ</t>
    </rPh>
    <rPh sb="55" eb="57">
      <t>ハイトウ</t>
    </rPh>
    <rPh sb="57" eb="59">
      <t>リマワ</t>
    </rPh>
    <rPh sb="65" eb="67">
      <t>イジョウ</t>
    </rPh>
    <rPh sb="72" eb="73">
      <t>エン</t>
    </rPh>
    <rPh sb="73" eb="75">
      <t>イカ</t>
    </rPh>
    <rPh sb="76" eb="78">
      <t>テイキ</t>
    </rPh>
    <rPh sb="78" eb="80">
      <t>カイツケ</t>
    </rPh>
    <phoneticPr fontId="3"/>
  </si>
  <si>
    <t>リコー系。堅実経営。業績伸びているが、売上や利益の伸びが鈍くなってきており、徐々に配当性向UPで完全資産株化するとみた。配当利回り2.57%以上の3500円以下で定期買付.100株で5000円優待。</t>
    <rPh sb="3" eb="4">
      <t>ケイ</t>
    </rPh>
    <rPh sb="5" eb="7">
      <t>ケンジツ</t>
    </rPh>
    <rPh sb="7" eb="9">
      <t>ケイエイ</t>
    </rPh>
    <rPh sb="10" eb="12">
      <t>ギョウセキ</t>
    </rPh>
    <rPh sb="12" eb="13">
      <t>ノ</t>
    </rPh>
    <rPh sb="19" eb="21">
      <t>ウリアゲ</t>
    </rPh>
    <rPh sb="22" eb="24">
      <t>リエキ</t>
    </rPh>
    <rPh sb="25" eb="26">
      <t>ノ</t>
    </rPh>
    <rPh sb="28" eb="29">
      <t>ニブ</t>
    </rPh>
    <rPh sb="38" eb="40">
      <t>ジョジョ</t>
    </rPh>
    <rPh sb="41" eb="43">
      <t>ハイトウ</t>
    </rPh>
    <rPh sb="43" eb="45">
      <t>セイコウ</t>
    </rPh>
    <rPh sb="48" eb="50">
      <t>カンゼン</t>
    </rPh>
    <rPh sb="50" eb="52">
      <t>シサン</t>
    </rPh>
    <rPh sb="52" eb="53">
      <t>カブ</t>
    </rPh>
    <rPh sb="53" eb="54">
      <t>カ</t>
    </rPh>
    <rPh sb="60" eb="62">
      <t>ハイトウ</t>
    </rPh>
    <rPh sb="62" eb="64">
      <t>リマワ</t>
    </rPh>
    <rPh sb="70" eb="72">
      <t>イジョウ</t>
    </rPh>
    <rPh sb="77" eb="78">
      <t>エン</t>
    </rPh>
    <rPh sb="78" eb="80">
      <t>イカ</t>
    </rPh>
    <rPh sb="81" eb="83">
      <t>テイキ</t>
    </rPh>
    <rPh sb="83" eb="85">
      <t>カイツケ</t>
    </rPh>
    <rPh sb="89" eb="90">
      <t>カブ</t>
    </rPh>
    <rPh sb="95" eb="96">
      <t>エン</t>
    </rPh>
    <rPh sb="96" eb="98">
      <t>ユウタイ</t>
    </rPh>
    <phoneticPr fontId="3"/>
  </si>
  <si>
    <r>
      <rPr>
        <b/>
        <sz val="11"/>
        <color rgb="FF0000FF"/>
        <rFont val="游ゴシック"/>
        <family val="3"/>
        <charset val="128"/>
        <scheme val="minor"/>
      </rPr>
      <t>リース首位級</t>
    </r>
    <r>
      <rPr>
        <sz val="11"/>
        <color theme="1"/>
        <rFont val="游ゴシック"/>
        <family val="2"/>
        <charset val="128"/>
        <scheme val="minor"/>
      </rPr>
      <t>。配当利回り4%以上の(620円以下で定期買付)</t>
    </r>
    <rPh sb="3" eb="5">
      <t>シュイ</t>
    </rPh>
    <rPh sb="5" eb="6">
      <t>キュウ</t>
    </rPh>
    <rPh sb="7" eb="9">
      <t>ハイトウ</t>
    </rPh>
    <rPh sb="9" eb="11">
      <t>リマワ</t>
    </rPh>
    <rPh sb="14" eb="16">
      <t>イジョウ</t>
    </rPh>
    <rPh sb="21" eb="22">
      <t>エン</t>
    </rPh>
    <rPh sb="22" eb="24">
      <t>イカ</t>
    </rPh>
    <rPh sb="25" eb="27">
      <t>テイキ</t>
    </rPh>
    <rPh sb="27" eb="29">
      <t>カイツケ</t>
    </rPh>
    <phoneticPr fontId="3"/>
  </si>
  <si>
    <t>中間決算減益だが、配当維持余力は十分あり。配当利回り3.5%以上(68円配)の1940円以下は定期買付</t>
    <rPh sb="0" eb="2">
      <t>チュウカン</t>
    </rPh>
    <rPh sb="2" eb="4">
      <t>ケッサン</t>
    </rPh>
    <rPh sb="4" eb="6">
      <t>ゲンエキ</t>
    </rPh>
    <rPh sb="9" eb="11">
      <t>ハイトウ</t>
    </rPh>
    <rPh sb="11" eb="13">
      <t>イジ</t>
    </rPh>
    <rPh sb="13" eb="15">
      <t>ヨリョク</t>
    </rPh>
    <rPh sb="16" eb="18">
      <t>ジュウブン</t>
    </rPh>
    <rPh sb="21" eb="23">
      <t>ハイトウ</t>
    </rPh>
    <rPh sb="23" eb="25">
      <t>リマワ</t>
    </rPh>
    <rPh sb="30" eb="32">
      <t>イジョウ</t>
    </rPh>
    <rPh sb="35" eb="36">
      <t>エン</t>
    </rPh>
    <rPh sb="36" eb="37">
      <t>ハイ</t>
    </rPh>
    <rPh sb="43" eb="46">
      <t>エンイカ</t>
    </rPh>
    <rPh sb="47" eb="49">
      <t>テイキ</t>
    </rPh>
    <rPh sb="49" eb="51">
      <t>カイツケ</t>
    </rPh>
    <phoneticPr fontId="3"/>
  </si>
  <si>
    <t>10年間で利益3倍以上。17年に累進配当政策を掲げているが16年に減配実績あり。成長性があるため配当利回り4%以上の3100円以下で定期買付</t>
    <rPh sb="2" eb="4">
      <t>ネンカン</t>
    </rPh>
    <rPh sb="5" eb="7">
      <t>リエキ</t>
    </rPh>
    <rPh sb="8" eb="9">
      <t>バイ</t>
    </rPh>
    <rPh sb="9" eb="11">
      <t>イジョウ</t>
    </rPh>
    <rPh sb="14" eb="15">
      <t>ネン</t>
    </rPh>
    <rPh sb="16" eb="18">
      <t>ルイシン</t>
    </rPh>
    <rPh sb="18" eb="20">
      <t>ハイトウ</t>
    </rPh>
    <rPh sb="20" eb="22">
      <t>セイサク</t>
    </rPh>
    <rPh sb="23" eb="24">
      <t>カカ</t>
    </rPh>
    <rPh sb="31" eb="32">
      <t>ネン</t>
    </rPh>
    <rPh sb="33" eb="35">
      <t>ゲンパイ</t>
    </rPh>
    <rPh sb="35" eb="37">
      <t>ジッセキ</t>
    </rPh>
    <rPh sb="40" eb="43">
      <t>セイチョウセイ</t>
    </rPh>
    <rPh sb="48" eb="50">
      <t>ハイトウ</t>
    </rPh>
    <rPh sb="50" eb="52">
      <t>リマワ</t>
    </rPh>
    <rPh sb="55" eb="57">
      <t>イジョウ</t>
    </rPh>
    <rPh sb="62" eb="63">
      <t>エン</t>
    </rPh>
    <rPh sb="63" eb="65">
      <t>イカ</t>
    </rPh>
    <rPh sb="66" eb="68">
      <t>テイキ</t>
    </rPh>
    <rPh sb="68" eb="70">
      <t>カイツケ</t>
    </rPh>
    <phoneticPr fontId="3"/>
  </si>
  <si>
    <t>催事で版画作品を展示販売。上期業績好調。30円配の配当利回り4%以上(750円以下)で定期買付。売上・営業&amp;経常利益伸長してきているが、何故か当期利益は凸凹しているのが謎。</t>
    <rPh sb="0" eb="2">
      <t>サイジ</t>
    </rPh>
    <rPh sb="3" eb="5">
      <t>ハンガ</t>
    </rPh>
    <rPh sb="5" eb="7">
      <t>サクヒン</t>
    </rPh>
    <rPh sb="8" eb="10">
      <t>テンジ</t>
    </rPh>
    <rPh sb="10" eb="12">
      <t>ハンバイ</t>
    </rPh>
    <rPh sb="13" eb="15">
      <t>カミキ</t>
    </rPh>
    <rPh sb="15" eb="17">
      <t>ギョウセキ</t>
    </rPh>
    <rPh sb="17" eb="19">
      <t>コウチョウ</t>
    </rPh>
    <rPh sb="22" eb="23">
      <t>エン</t>
    </rPh>
    <rPh sb="23" eb="24">
      <t>ハイ</t>
    </rPh>
    <rPh sb="25" eb="27">
      <t>ハイトウ</t>
    </rPh>
    <rPh sb="27" eb="29">
      <t>リマワ</t>
    </rPh>
    <rPh sb="32" eb="34">
      <t>イジョウ</t>
    </rPh>
    <rPh sb="38" eb="39">
      <t>エン</t>
    </rPh>
    <rPh sb="39" eb="41">
      <t>イカ</t>
    </rPh>
    <rPh sb="43" eb="45">
      <t>テイキ</t>
    </rPh>
    <rPh sb="45" eb="47">
      <t>カイツケ</t>
    </rPh>
    <rPh sb="48" eb="50">
      <t>ウリアゲ</t>
    </rPh>
    <rPh sb="51" eb="53">
      <t>エイギョウ</t>
    </rPh>
    <rPh sb="54" eb="56">
      <t>ケイジョウ</t>
    </rPh>
    <rPh sb="56" eb="58">
      <t>リエキ</t>
    </rPh>
    <rPh sb="58" eb="60">
      <t>シンチョウ</t>
    </rPh>
    <rPh sb="68" eb="70">
      <t>ナゼ</t>
    </rPh>
    <rPh sb="71" eb="73">
      <t>トウキ</t>
    </rPh>
    <rPh sb="73" eb="75">
      <t>リエキ</t>
    </rPh>
    <rPh sb="76" eb="78">
      <t>デコボコ</t>
    </rPh>
    <rPh sb="84" eb="85">
      <t>ナゾ</t>
    </rPh>
    <phoneticPr fontId="3"/>
  </si>
  <si>
    <r>
      <rPr>
        <b/>
        <sz val="11"/>
        <color rgb="FF0000FF"/>
        <rFont val="游ゴシック"/>
        <family val="3"/>
        <charset val="128"/>
        <scheme val="minor"/>
      </rPr>
      <t>50円配当10年継続</t>
    </r>
    <r>
      <rPr>
        <sz val="11"/>
        <color theme="1"/>
        <rFont val="游ゴシック"/>
        <family val="2"/>
        <charset val="128"/>
        <scheme val="minor"/>
      </rPr>
      <t>。</t>
    </r>
    <r>
      <rPr>
        <b/>
        <sz val="11"/>
        <color rgb="FF0000FF"/>
        <rFont val="游ゴシック"/>
        <family val="3"/>
        <charset val="128"/>
        <scheme val="minor"/>
      </rPr>
      <t>株主資本、利益剰余金、現金等も継続して増えているので50円配は長期で続く可能性大</t>
    </r>
    <r>
      <rPr>
        <sz val="11"/>
        <color theme="1"/>
        <rFont val="游ゴシック"/>
        <family val="2"/>
        <charset val="128"/>
        <scheme val="minor"/>
      </rPr>
      <t>。利回り4%以上の1250円以下で定期買付。</t>
    </r>
    <rPh sb="2" eb="3">
      <t>エン</t>
    </rPh>
    <rPh sb="3" eb="5">
      <t>ハイトウ</t>
    </rPh>
    <rPh sb="7" eb="8">
      <t>ネン</t>
    </rPh>
    <rPh sb="8" eb="10">
      <t>ケイゾク</t>
    </rPh>
    <rPh sb="11" eb="13">
      <t>カブヌシ</t>
    </rPh>
    <rPh sb="13" eb="15">
      <t>シホン</t>
    </rPh>
    <rPh sb="16" eb="18">
      <t>リエキ</t>
    </rPh>
    <rPh sb="18" eb="21">
      <t>ジョウヨキン</t>
    </rPh>
    <rPh sb="22" eb="24">
      <t>ゲンキン</t>
    </rPh>
    <rPh sb="24" eb="25">
      <t>トウ</t>
    </rPh>
    <rPh sb="26" eb="28">
      <t>ケイゾク</t>
    </rPh>
    <rPh sb="30" eb="31">
      <t>フ</t>
    </rPh>
    <rPh sb="39" eb="40">
      <t>エン</t>
    </rPh>
    <rPh sb="40" eb="41">
      <t>ハイ</t>
    </rPh>
    <rPh sb="42" eb="44">
      <t>チョウキ</t>
    </rPh>
    <rPh sb="45" eb="46">
      <t>ツヅ</t>
    </rPh>
    <rPh sb="47" eb="50">
      <t>カノウセイ</t>
    </rPh>
    <rPh sb="50" eb="51">
      <t>ダイ</t>
    </rPh>
    <rPh sb="52" eb="54">
      <t>リマワ</t>
    </rPh>
    <rPh sb="57" eb="59">
      <t>イジョウ</t>
    </rPh>
    <rPh sb="64" eb="65">
      <t>エン</t>
    </rPh>
    <rPh sb="65" eb="67">
      <t>イカ</t>
    </rPh>
    <rPh sb="68" eb="70">
      <t>テイキ</t>
    </rPh>
    <rPh sb="70" eb="72">
      <t>カイツケ</t>
    </rPh>
    <phoneticPr fontId="3"/>
  </si>
  <si>
    <r>
      <t>長期的に安定成長していっているが、</t>
    </r>
    <r>
      <rPr>
        <sz val="11"/>
        <color rgb="FFFF0000"/>
        <rFont val="游ゴシック"/>
        <family val="3"/>
        <charset val="128"/>
        <scheme val="minor"/>
      </rPr>
      <t>指標が高い</t>
    </r>
    <r>
      <rPr>
        <sz val="11"/>
        <color theme="1"/>
        <rFont val="游ゴシック"/>
        <family val="2"/>
        <charset val="128"/>
        <scheme val="minor"/>
      </rPr>
      <t>。190円配で配当利回り3.5%の5400円以下で定期買付</t>
    </r>
    <rPh sb="0" eb="3">
      <t>チョウキテキ</t>
    </rPh>
    <rPh sb="4" eb="6">
      <t>アンテイ</t>
    </rPh>
    <rPh sb="6" eb="8">
      <t>セイチョウ</t>
    </rPh>
    <rPh sb="17" eb="19">
      <t>シヒョウ</t>
    </rPh>
    <rPh sb="20" eb="21">
      <t>タカ</t>
    </rPh>
    <rPh sb="26" eb="27">
      <t>エン</t>
    </rPh>
    <rPh sb="27" eb="28">
      <t>ハイ</t>
    </rPh>
    <rPh sb="29" eb="31">
      <t>ハイトウ</t>
    </rPh>
    <rPh sb="31" eb="33">
      <t>リマワ</t>
    </rPh>
    <rPh sb="43" eb="44">
      <t>エン</t>
    </rPh>
    <rPh sb="44" eb="46">
      <t>イカ</t>
    </rPh>
    <rPh sb="47" eb="49">
      <t>テイキ</t>
    </rPh>
    <rPh sb="49" eb="51">
      <t>カイツケ</t>
    </rPh>
    <phoneticPr fontId="3"/>
  </si>
  <si>
    <r>
      <t>長期増配株だが、</t>
    </r>
    <r>
      <rPr>
        <sz val="11"/>
        <color rgb="FFFF0000"/>
        <rFont val="游ゴシック"/>
        <family val="3"/>
        <charset val="128"/>
        <scheme val="minor"/>
      </rPr>
      <t>新株発行を大規模に行う</t>
    </r>
    <r>
      <rPr>
        <sz val="11"/>
        <color theme="1"/>
        <rFont val="游ゴシック"/>
        <family val="2"/>
        <charset val="128"/>
        <scheme val="minor"/>
      </rPr>
      <t>ので配当据え置きと思った方がいい。18円配当の4.5%利回り以下で定期買付。400円以下</t>
    </r>
    <rPh sb="0" eb="2">
      <t>チョウキ</t>
    </rPh>
    <rPh sb="2" eb="4">
      <t>ゾウハイ</t>
    </rPh>
    <rPh sb="4" eb="5">
      <t>カブ</t>
    </rPh>
    <rPh sb="8" eb="10">
      <t>シンカブ</t>
    </rPh>
    <rPh sb="10" eb="12">
      <t>ハッコウ</t>
    </rPh>
    <rPh sb="13" eb="16">
      <t>ダイキボ</t>
    </rPh>
    <rPh sb="17" eb="18">
      <t>オコナ</t>
    </rPh>
    <rPh sb="21" eb="23">
      <t>ハイトウ</t>
    </rPh>
    <rPh sb="23" eb="24">
      <t>ス</t>
    </rPh>
    <rPh sb="25" eb="26">
      <t>オ</t>
    </rPh>
    <rPh sb="28" eb="29">
      <t>オモ</t>
    </rPh>
    <rPh sb="31" eb="32">
      <t>ホウ</t>
    </rPh>
    <rPh sb="38" eb="39">
      <t>エン</t>
    </rPh>
    <rPh sb="39" eb="41">
      <t>ハイトウ</t>
    </rPh>
    <rPh sb="46" eb="48">
      <t>リマワ</t>
    </rPh>
    <rPh sb="49" eb="51">
      <t>イカ</t>
    </rPh>
    <rPh sb="52" eb="54">
      <t>テイキ</t>
    </rPh>
    <rPh sb="54" eb="56">
      <t>カイツケ</t>
    </rPh>
    <rPh sb="60" eb="61">
      <t>エン</t>
    </rPh>
    <rPh sb="61" eb="63">
      <t>イカ</t>
    </rPh>
    <phoneticPr fontId="3"/>
  </si>
  <si>
    <t>裕福層向け投資用不動産。13年ぐらいから高成長。45円配で配当利回り4%以下で定期買付1100円程度。</t>
    <rPh sb="0" eb="2">
      <t>ユウフク</t>
    </rPh>
    <rPh sb="2" eb="3">
      <t>ソウ</t>
    </rPh>
    <rPh sb="3" eb="4">
      <t>ム</t>
    </rPh>
    <rPh sb="5" eb="8">
      <t>トウシヨウ</t>
    </rPh>
    <rPh sb="8" eb="11">
      <t>フドウサン</t>
    </rPh>
    <rPh sb="14" eb="15">
      <t>ネン</t>
    </rPh>
    <rPh sb="20" eb="23">
      <t>コウセイチョウ</t>
    </rPh>
    <rPh sb="26" eb="27">
      <t>エン</t>
    </rPh>
    <rPh sb="27" eb="28">
      <t>ハイ</t>
    </rPh>
    <rPh sb="29" eb="31">
      <t>ハイトウ</t>
    </rPh>
    <rPh sb="31" eb="33">
      <t>リマワ</t>
    </rPh>
    <rPh sb="36" eb="38">
      <t>イカ</t>
    </rPh>
    <rPh sb="39" eb="41">
      <t>テイキ</t>
    </rPh>
    <rPh sb="41" eb="43">
      <t>カイツケ</t>
    </rPh>
    <rPh sb="47" eb="48">
      <t>エン</t>
    </rPh>
    <rPh sb="48" eb="50">
      <t>テイド</t>
    </rPh>
    <phoneticPr fontId="3"/>
  </si>
  <si>
    <r>
      <rPr>
        <b/>
        <sz val="11"/>
        <rFont val="游ゴシック"/>
        <family val="3"/>
        <charset val="128"/>
        <scheme val="minor"/>
      </rPr>
      <t>配当性向10%台。9年で当期利益9倍！</t>
    </r>
    <r>
      <rPr>
        <sz val="11"/>
        <color theme="1"/>
        <rFont val="游ゴシック"/>
        <family val="2"/>
        <charset val="128"/>
        <scheme val="minor"/>
      </rPr>
      <t>関西中心に投資用ワンルームマンションやファミリー向け。来期52円配当利回り2%以上の2500円以下で定期買付(長期増配を強気で期待)</t>
    </r>
    <rPh sb="0" eb="2">
      <t>ハイトウ</t>
    </rPh>
    <rPh sb="2" eb="4">
      <t>セイコウ</t>
    </rPh>
    <rPh sb="7" eb="8">
      <t>ダイ</t>
    </rPh>
    <rPh sb="10" eb="11">
      <t>ネン</t>
    </rPh>
    <rPh sb="12" eb="14">
      <t>トウキ</t>
    </rPh>
    <rPh sb="14" eb="16">
      <t>リエキ</t>
    </rPh>
    <rPh sb="17" eb="18">
      <t>バイ</t>
    </rPh>
    <rPh sb="19" eb="21">
      <t>カンサイ</t>
    </rPh>
    <rPh sb="21" eb="23">
      <t>チュウシン</t>
    </rPh>
    <rPh sb="24" eb="26">
      <t>トウシ</t>
    </rPh>
    <rPh sb="26" eb="27">
      <t>ヨウ</t>
    </rPh>
    <rPh sb="43" eb="44">
      <t>ム</t>
    </rPh>
    <rPh sb="46" eb="48">
      <t>ライキ</t>
    </rPh>
    <rPh sb="50" eb="51">
      <t>エン</t>
    </rPh>
    <rPh sb="51" eb="53">
      <t>ハイトウ</t>
    </rPh>
    <rPh sb="53" eb="55">
      <t>リマワ</t>
    </rPh>
    <rPh sb="58" eb="60">
      <t>イジョウ</t>
    </rPh>
    <rPh sb="65" eb="66">
      <t>エン</t>
    </rPh>
    <rPh sb="66" eb="68">
      <t>イカ</t>
    </rPh>
    <rPh sb="69" eb="71">
      <t>テイキ</t>
    </rPh>
    <rPh sb="71" eb="73">
      <t>カイツケ</t>
    </rPh>
    <rPh sb="74" eb="76">
      <t>チョウキ</t>
    </rPh>
    <rPh sb="76" eb="78">
      <t>ゾウハイ</t>
    </rPh>
    <rPh sb="79" eb="81">
      <t>ツヨキ</t>
    </rPh>
    <rPh sb="82" eb="84">
      <t>キタイ</t>
    </rPh>
    <phoneticPr fontId="3"/>
  </si>
  <si>
    <r>
      <t>都内の</t>
    </r>
    <r>
      <rPr>
        <b/>
        <sz val="11"/>
        <rFont val="游ゴシック"/>
        <family val="3"/>
        <charset val="128"/>
        <scheme val="minor"/>
      </rPr>
      <t>狭戸建住宅に強み</t>
    </r>
    <r>
      <rPr>
        <sz val="11"/>
        <rFont val="游ゴシック"/>
        <family val="3"/>
        <charset val="128"/>
        <scheme val="minor"/>
      </rPr>
      <t>(ニッチ)。既に規模が大きいながら成長著しい。20年超増配。配当利回り3%以上の4200円以下は強気で定期買付。チャートが長期右肩上がりで上昇し続けているのにPERが5倍以下。安い。</t>
    </r>
    <rPh sb="0" eb="2">
      <t>トナイ</t>
    </rPh>
    <rPh sb="3" eb="4">
      <t>セマ</t>
    </rPh>
    <rPh sb="4" eb="6">
      <t>コダ</t>
    </rPh>
    <rPh sb="6" eb="8">
      <t>ジュウタク</t>
    </rPh>
    <rPh sb="9" eb="10">
      <t>ツヨ</t>
    </rPh>
    <rPh sb="17" eb="18">
      <t>スデ</t>
    </rPh>
    <rPh sb="19" eb="21">
      <t>キボ</t>
    </rPh>
    <rPh sb="22" eb="23">
      <t>オオ</t>
    </rPh>
    <rPh sb="28" eb="30">
      <t>セイチョウ</t>
    </rPh>
    <rPh sb="30" eb="31">
      <t>イチジル</t>
    </rPh>
    <rPh sb="36" eb="37">
      <t>ネン</t>
    </rPh>
    <rPh sb="37" eb="38">
      <t>チョウ</t>
    </rPh>
    <rPh sb="38" eb="40">
      <t>ゾウハイ</t>
    </rPh>
    <rPh sb="41" eb="43">
      <t>ハイトウ</t>
    </rPh>
    <rPh sb="43" eb="45">
      <t>リマワ</t>
    </rPh>
    <rPh sb="48" eb="50">
      <t>イジョウ</t>
    </rPh>
    <rPh sb="55" eb="56">
      <t>エン</t>
    </rPh>
    <rPh sb="56" eb="58">
      <t>イカ</t>
    </rPh>
    <rPh sb="59" eb="61">
      <t>ツヨキ</t>
    </rPh>
    <rPh sb="62" eb="64">
      <t>テイキ</t>
    </rPh>
    <rPh sb="64" eb="66">
      <t>カイツケ</t>
    </rPh>
    <rPh sb="72" eb="74">
      <t>チョウキ</t>
    </rPh>
    <rPh sb="74" eb="76">
      <t>ミギカタ</t>
    </rPh>
    <rPh sb="76" eb="77">
      <t>ア</t>
    </rPh>
    <rPh sb="80" eb="82">
      <t>ジョウショウ</t>
    </rPh>
    <rPh sb="83" eb="84">
      <t>ツヅ</t>
    </rPh>
    <rPh sb="95" eb="96">
      <t>バイ</t>
    </rPh>
    <rPh sb="96" eb="98">
      <t>イカ</t>
    </rPh>
    <rPh sb="99" eb="100">
      <t>ヤス</t>
    </rPh>
    <phoneticPr fontId="3"/>
  </si>
  <si>
    <t>売上の伸びがあるが、利益は減益基調。好財務のため配当性向100%維持か。配当利回り4.5%以上で定期買付 2880円程度。</t>
    <rPh sb="0" eb="2">
      <t>ウリアゲ</t>
    </rPh>
    <rPh sb="3" eb="4">
      <t>ノ</t>
    </rPh>
    <rPh sb="10" eb="12">
      <t>リエキ</t>
    </rPh>
    <rPh sb="13" eb="15">
      <t>ゲンエキ</t>
    </rPh>
    <rPh sb="15" eb="17">
      <t>キチョウ</t>
    </rPh>
    <rPh sb="18" eb="19">
      <t>コウ</t>
    </rPh>
    <rPh sb="19" eb="21">
      <t>ザイム</t>
    </rPh>
    <rPh sb="24" eb="26">
      <t>ハイトウ</t>
    </rPh>
    <rPh sb="26" eb="28">
      <t>セイコウ</t>
    </rPh>
    <rPh sb="32" eb="34">
      <t>イジ</t>
    </rPh>
    <rPh sb="36" eb="38">
      <t>ハイトウ</t>
    </rPh>
    <rPh sb="38" eb="40">
      <t>リマワ</t>
    </rPh>
    <rPh sb="45" eb="47">
      <t>イジョウ</t>
    </rPh>
    <rPh sb="48" eb="50">
      <t>テイキ</t>
    </rPh>
    <rPh sb="50" eb="52">
      <t>カイツケ</t>
    </rPh>
    <rPh sb="57" eb="58">
      <t>エン</t>
    </rPh>
    <rPh sb="58" eb="60">
      <t>テイド</t>
    </rPh>
    <phoneticPr fontId="3"/>
  </si>
  <si>
    <t>定期買付
設定金額
(1株購入前提)</t>
    <rPh sb="0" eb="2">
      <t>テイキ</t>
    </rPh>
    <rPh sb="2" eb="4">
      <t>カイツケ</t>
    </rPh>
    <rPh sb="5" eb="7">
      <t>セッテイ</t>
    </rPh>
    <rPh sb="7" eb="9">
      <t>キンガク</t>
    </rPh>
    <rPh sb="12" eb="13">
      <t>カブ</t>
    </rPh>
    <rPh sb="13" eb="15">
      <t>コウニュウ</t>
    </rPh>
    <rPh sb="15" eb="17">
      <t>ゼンテイ</t>
    </rPh>
    <phoneticPr fontId="3"/>
  </si>
  <si>
    <t>https://kabukiso.com/siryou/nehaba.html</t>
  </si>
  <si>
    <t>値幅制限表：やさしい株の始め方より</t>
    <rPh sb="0" eb="2">
      <t>ネハバ</t>
    </rPh>
    <rPh sb="2" eb="4">
      <t>セイゲン</t>
    </rPh>
    <rPh sb="4" eb="5">
      <t>ヒョウ</t>
    </rPh>
    <rPh sb="10" eb="11">
      <t>カブ</t>
    </rPh>
    <rPh sb="12" eb="13">
      <t>ハジ</t>
    </rPh>
    <rPh sb="14" eb="15">
      <t>カタ</t>
    </rPh>
    <phoneticPr fontId="3"/>
  </si>
  <si>
    <t>運用上注意点</t>
    <rPh sb="0" eb="2">
      <t>ウンヨウ</t>
    </rPh>
    <rPh sb="2" eb="3">
      <t>ジョウ</t>
    </rPh>
    <rPh sb="3" eb="5">
      <t>チュウイ</t>
    </rPh>
    <rPh sb="5" eb="6">
      <t>テン</t>
    </rPh>
    <phoneticPr fontId="3"/>
  </si>
  <si>
    <t>・株式分割・併合時は更新必要！</t>
    <phoneticPr fontId="3"/>
  </si>
  <si>
    <t>・値幅制限前提が変わった時は更新必要！</t>
    <rPh sb="1" eb="3">
      <t>ネハバ</t>
    </rPh>
    <rPh sb="3" eb="5">
      <t>セイゲン</t>
    </rPh>
    <rPh sb="5" eb="7">
      <t>ゼンテイ</t>
    </rPh>
    <rPh sb="8" eb="9">
      <t>カ</t>
    </rPh>
    <rPh sb="12" eb="13">
      <t>トキ</t>
    </rPh>
    <rPh sb="14" eb="16">
      <t>コウシン</t>
    </rPh>
    <rPh sb="16" eb="18">
      <t>ヒツヨウ</t>
    </rPh>
    <phoneticPr fontId="3"/>
  </si>
  <si>
    <t>合計投資額</t>
    <rPh sb="0" eb="2">
      <t>ゴウケイ</t>
    </rPh>
    <rPh sb="2" eb="4">
      <t>トウシ</t>
    </rPh>
    <rPh sb="4" eb="5">
      <t>ガク</t>
    </rPh>
    <phoneticPr fontId="3"/>
  </si>
  <si>
    <t>：12月現在の株価よりも下の買付水準</t>
    <rPh sb="3" eb="4">
      <t>ガツ</t>
    </rPh>
    <rPh sb="4" eb="6">
      <t>ゲンザイ</t>
    </rPh>
    <rPh sb="7" eb="9">
      <t>カブカ</t>
    </rPh>
    <rPh sb="12" eb="13">
      <t>シタ</t>
    </rPh>
    <rPh sb="14" eb="16">
      <t>カイツケ</t>
    </rPh>
    <rPh sb="16" eb="18">
      <t>スイジュン</t>
    </rPh>
    <phoneticPr fontId="3"/>
  </si>
  <si>
    <t>：12月現在の株価よりも高い買付水準</t>
    <rPh sb="3" eb="4">
      <t>ガツ</t>
    </rPh>
    <rPh sb="4" eb="6">
      <t>ゲンザイ</t>
    </rPh>
    <rPh sb="7" eb="9">
      <t>カブカ</t>
    </rPh>
    <rPh sb="12" eb="13">
      <t>タカ</t>
    </rPh>
    <rPh sb="14" eb="16">
      <t>カイツケ</t>
    </rPh>
    <rPh sb="16" eb="18">
      <t>スイジュン</t>
    </rPh>
    <phoneticPr fontId="3"/>
  </si>
  <si>
    <t>予想
1株益</t>
    <rPh sb="0" eb="2">
      <t>ヨソウ</t>
    </rPh>
    <rPh sb="4" eb="5">
      <t>カブ</t>
    </rPh>
    <rPh sb="5" eb="6">
      <t>エキ</t>
    </rPh>
    <phoneticPr fontId="3"/>
  </si>
  <si>
    <t xml:space="preserve">
1株資産</t>
    <rPh sb="2" eb="3">
      <t>カブ</t>
    </rPh>
    <rPh sb="3" eb="5">
      <t>シサン</t>
    </rPh>
    <phoneticPr fontId="3"/>
  </si>
  <si>
    <t>PER×PBR</t>
    <phoneticPr fontId="3"/>
  </si>
  <si>
    <t>PBR
(倍率)</t>
    <rPh sb="5" eb="7">
      <t>バイリツ</t>
    </rPh>
    <phoneticPr fontId="3"/>
  </si>
  <si>
    <t>PER
(倍率)</t>
    <rPh sb="5" eb="6">
      <t>バイ</t>
    </rPh>
    <rPh sb="6" eb="7">
      <t>リツ</t>
    </rPh>
    <phoneticPr fontId="3"/>
  </si>
  <si>
    <t>＊22.5倍を下回ると割安とのことです。(ベンジャミン・グレアム氏いわく)</t>
    <rPh sb="5" eb="6">
      <t>バイ</t>
    </rPh>
    <rPh sb="7" eb="9">
      <t>シタマワ</t>
    </rPh>
    <rPh sb="11" eb="12">
      <t>ワリ</t>
    </rPh>
    <rPh sb="12" eb="13">
      <t>ヤス</t>
    </rPh>
    <rPh sb="32" eb="33">
      <t>シ</t>
    </rPh>
    <phoneticPr fontId="3"/>
  </si>
  <si>
    <r>
      <rPr>
        <sz val="11"/>
        <color rgb="FFFF0000"/>
        <rFont val="游ゴシック"/>
        <family val="3"/>
        <charset val="128"/>
        <scheme val="minor"/>
      </rPr>
      <t>指標・チャートが高い。</t>
    </r>
    <r>
      <rPr>
        <sz val="11"/>
        <color theme="1"/>
        <rFont val="游ゴシック"/>
        <family val="2"/>
        <charset val="128"/>
        <scheme val="minor"/>
      </rPr>
      <t>好財務で配当余力はあるが既に配当性向は60%越え。指標が高いため、配当利回り4.8%以下(2500円)で定期買付</t>
    </r>
    <rPh sb="0" eb="2">
      <t>シヒョウ</t>
    </rPh>
    <rPh sb="8" eb="9">
      <t>タカ</t>
    </rPh>
    <rPh sb="11" eb="12">
      <t>コウ</t>
    </rPh>
    <rPh sb="12" eb="14">
      <t>ザイム</t>
    </rPh>
    <rPh sb="15" eb="17">
      <t>ハイトウ</t>
    </rPh>
    <rPh sb="17" eb="19">
      <t>ヨリョク</t>
    </rPh>
    <rPh sb="23" eb="24">
      <t>スデ</t>
    </rPh>
    <rPh sb="25" eb="27">
      <t>ハイトウ</t>
    </rPh>
    <rPh sb="27" eb="29">
      <t>セイコウ</t>
    </rPh>
    <rPh sb="33" eb="34">
      <t>コ</t>
    </rPh>
    <rPh sb="36" eb="38">
      <t>シヒョウ</t>
    </rPh>
    <rPh sb="39" eb="40">
      <t>タカ</t>
    </rPh>
    <rPh sb="44" eb="46">
      <t>ハイトウ</t>
    </rPh>
    <rPh sb="46" eb="48">
      <t>リマワ</t>
    </rPh>
    <rPh sb="53" eb="55">
      <t>イカ</t>
    </rPh>
    <rPh sb="60" eb="61">
      <t>エン</t>
    </rPh>
    <rPh sb="63" eb="65">
      <t>テイキ</t>
    </rPh>
    <rPh sb="65" eb="67">
      <t>カイツケ</t>
    </rPh>
    <phoneticPr fontId="3"/>
  </si>
  <si>
    <t>完全高配当株</t>
    <rPh sb="0" eb="2">
      <t>カンゼン</t>
    </rPh>
    <rPh sb="2" eb="5">
      <t>コウハイトウ</t>
    </rPh>
    <rPh sb="5" eb="6">
      <t>カブ</t>
    </rPh>
    <phoneticPr fontId="3"/>
  </si>
  <si>
    <t>超完全高配当株</t>
    <rPh sb="0" eb="1">
      <t>チョウ</t>
    </rPh>
    <rPh sb="1" eb="3">
      <t>カンゼン</t>
    </rPh>
    <rPh sb="3" eb="6">
      <t>コウハイトウ</t>
    </rPh>
    <rPh sb="6" eb="7">
      <t>カブ</t>
    </rPh>
    <phoneticPr fontId="3"/>
  </si>
  <si>
    <t>60円配当据え置き。剰余増 1710円以下で定期買付</t>
    <rPh sb="2" eb="3">
      <t>エン</t>
    </rPh>
    <rPh sb="3" eb="5">
      <t>ハイトウ</t>
    </rPh>
    <rPh sb="5" eb="6">
      <t>ス</t>
    </rPh>
    <rPh sb="7" eb="8">
      <t>オ</t>
    </rPh>
    <rPh sb="10" eb="12">
      <t>ジョウヨ</t>
    </rPh>
    <rPh sb="12" eb="13">
      <t>ゾウ</t>
    </rPh>
    <rPh sb="18" eb="19">
      <t>エン</t>
    </rPh>
    <rPh sb="19" eb="21">
      <t>イカ</t>
    </rPh>
    <rPh sb="22" eb="24">
      <t>テイキ</t>
    </rPh>
    <rPh sb="24" eb="26">
      <t>カイツケ</t>
    </rPh>
    <phoneticPr fontId="3"/>
  </si>
  <si>
    <t>ワーキングウェア大手。医療用開拓。8550円以下買い(3.5%以下)4%前後の配当で9年安定して黒字。好財務</t>
    <rPh sb="8" eb="10">
      <t>オオテ</t>
    </rPh>
    <rPh sb="11" eb="14">
      <t>イリョウヨウ</t>
    </rPh>
    <rPh sb="14" eb="16">
      <t>カイタク</t>
    </rPh>
    <rPh sb="21" eb="22">
      <t>エン</t>
    </rPh>
    <rPh sb="22" eb="24">
      <t>イカ</t>
    </rPh>
    <rPh sb="24" eb="25">
      <t>カ</t>
    </rPh>
    <rPh sb="31" eb="33">
      <t>イカ</t>
    </rPh>
    <rPh sb="36" eb="38">
      <t>ゼンゴ</t>
    </rPh>
    <rPh sb="39" eb="41">
      <t>ハイトウ</t>
    </rPh>
    <rPh sb="43" eb="44">
      <t>ネン</t>
    </rPh>
    <rPh sb="44" eb="46">
      <t>アンテイ</t>
    </rPh>
    <rPh sb="48" eb="50">
      <t>クロジ</t>
    </rPh>
    <rPh sb="51" eb="52">
      <t>ス</t>
    </rPh>
    <rPh sb="52" eb="54">
      <t>ザイム</t>
    </rPh>
    <phoneticPr fontId="3"/>
  </si>
  <si>
    <t>1600円以下で定期買付(配当利回り4%以上)　配当性向30%以下。</t>
    <rPh sb="4" eb="5">
      <t>エン</t>
    </rPh>
    <rPh sb="5" eb="7">
      <t>イカ</t>
    </rPh>
    <rPh sb="8" eb="10">
      <t>テイキ</t>
    </rPh>
    <rPh sb="10" eb="12">
      <t>カイツケ</t>
    </rPh>
    <rPh sb="13" eb="15">
      <t>ハイトウ</t>
    </rPh>
    <rPh sb="15" eb="17">
      <t>リマワ</t>
    </rPh>
    <rPh sb="20" eb="22">
      <t>イジョウ</t>
    </rPh>
    <rPh sb="24" eb="26">
      <t>ハイトウ</t>
    </rPh>
    <rPh sb="26" eb="28">
      <t>セイコウ</t>
    </rPh>
    <rPh sb="31" eb="33">
      <t>イカ</t>
    </rPh>
    <phoneticPr fontId="3"/>
  </si>
  <si>
    <t>こんな方にお勧め</t>
    <rPh sb="3" eb="4">
      <t>カタ</t>
    </rPh>
    <rPh sb="6" eb="7">
      <t>スス</t>
    </rPh>
    <phoneticPr fontId="3"/>
  </si>
  <si>
    <t>・高配当だけど割安な銘柄に投資して値上がり益も狙いたい</t>
    <rPh sb="1" eb="4">
      <t>コウハイトウ</t>
    </rPh>
    <rPh sb="7" eb="9">
      <t>ワリヤス</t>
    </rPh>
    <rPh sb="10" eb="12">
      <t>メイガラ</t>
    </rPh>
    <rPh sb="13" eb="15">
      <t>トウシ</t>
    </rPh>
    <rPh sb="17" eb="19">
      <t>ネア</t>
    </rPh>
    <rPh sb="21" eb="22">
      <t>エキ</t>
    </rPh>
    <rPh sb="23" eb="24">
      <t>ネラ</t>
    </rPh>
    <phoneticPr fontId="3"/>
  </si>
  <si>
    <t>・高値掴みはしたくない</t>
    <rPh sb="1" eb="3">
      <t>タカネ</t>
    </rPh>
    <rPh sb="3" eb="4">
      <t>ヅカ</t>
    </rPh>
    <phoneticPr fontId="3"/>
  </si>
  <si>
    <t>・「今」の高配当利回りを10年単位で長期で得たい</t>
    <rPh sb="2" eb="3">
      <t>イマ</t>
    </rPh>
    <rPh sb="5" eb="8">
      <t>コウハイトウ</t>
    </rPh>
    <rPh sb="8" eb="10">
      <t>リマワ</t>
    </rPh>
    <rPh sb="14" eb="15">
      <t>ネン</t>
    </rPh>
    <rPh sb="15" eb="17">
      <t>タンイ</t>
    </rPh>
    <rPh sb="18" eb="20">
      <t>チョウキ</t>
    </rPh>
    <rPh sb="21" eb="22">
      <t>エ</t>
    </rPh>
    <phoneticPr fontId="3"/>
  </si>
  <si>
    <t>・手堅くいきたい(ディフェンシブ銘柄が欲しい)</t>
    <rPh sb="1" eb="3">
      <t>テガタ</t>
    </rPh>
    <rPh sb="16" eb="18">
      <t>メイガラ</t>
    </rPh>
    <rPh sb="19" eb="20">
      <t>ホ</t>
    </rPh>
    <phoneticPr fontId="3"/>
  </si>
  <si>
    <t>・「将来」の配当利回りに着目して投資したい</t>
    <rPh sb="2" eb="4">
      <t>ショウライ</t>
    </rPh>
    <rPh sb="6" eb="8">
      <t>ハイトウ</t>
    </rPh>
    <rPh sb="8" eb="10">
      <t>リマワ</t>
    </rPh>
    <rPh sb="12" eb="14">
      <t>チャクモク</t>
    </rPh>
    <rPh sb="16" eb="18">
      <t>トウシ</t>
    </rPh>
    <phoneticPr fontId="3"/>
  </si>
  <si>
    <t>・長期的に株価の上昇も狙いたい</t>
    <rPh sb="1" eb="4">
      <t>チョウキテキ</t>
    </rPh>
    <rPh sb="5" eb="7">
      <t>カブカ</t>
    </rPh>
    <rPh sb="8" eb="10">
      <t>ジョウショウ</t>
    </rPh>
    <rPh sb="11" eb="12">
      <t>ネラ</t>
    </rPh>
    <phoneticPr fontId="3"/>
  </si>
  <si>
    <t>ネオモバの定期買付は</t>
    <rPh sb="5" eb="7">
      <t>テイキ</t>
    </rPh>
    <rPh sb="7" eb="9">
      <t>カイツケ</t>
    </rPh>
    <phoneticPr fontId="3"/>
  </si>
  <si>
    <t>・値幅上限を超える金額</t>
    <rPh sb="1" eb="3">
      <t>ネハバ</t>
    </rPh>
    <rPh sb="3" eb="5">
      <t>ジョウゲン</t>
    </rPh>
    <rPh sb="6" eb="7">
      <t>コ</t>
    </rPh>
    <rPh sb="9" eb="11">
      <t>キンガク</t>
    </rPh>
    <phoneticPr fontId="3"/>
  </si>
  <si>
    <t>の指定でしか約定する事が出来ません。(株が買えない)</t>
    <rPh sb="1" eb="3">
      <t>シテイ</t>
    </rPh>
    <rPh sb="6" eb="8">
      <t>ヤクジョウ</t>
    </rPh>
    <rPh sb="10" eb="11">
      <t>コト</t>
    </rPh>
    <rPh sb="12" eb="14">
      <t>デキ</t>
    </rPh>
    <rPh sb="19" eb="20">
      <t>カブ</t>
    </rPh>
    <rPh sb="21" eb="22">
      <t>カ</t>
    </rPh>
    <phoneticPr fontId="3"/>
  </si>
  <si>
    <t>どういう事かというと</t>
    <rPh sb="4" eb="5">
      <t>コト</t>
    </rPh>
    <phoneticPr fontId="3"/>
  </si>
  <si>
    <t>株は株価によって1日の値幅制限(最大の上昇値、最大の下落値)が決まっています。</t>
    <rPh sb="0" eb="1">
      <t>カブ</t>
    </rPh>
    <rPh sb="2" eb="4">
      <t>カブカ</t>
    </rPh>
    <rPh sb="9" eb="10">
      <t>ニチ</t>
    </rPh>
    <rPh sb="11" eb="13">
      <t>ネハバ</t>
    </rPh>
    <rPh sb="13" eb="15">
      <t>セイゲン</t>
    </rPh>
    <rPh sb="16" eb="18">
      <t>サイダイ</t>
    </rPh>
    <rPh sb="19" eb="21">
      <t>ジョウショウ</t>
    </rPh>
    <rPh sb="21" eb="22">
      <t>チ</t>
    </rPh>
    <rPh sb="23" eb="25">
      <t>サイダイ</t>
    </rPh>
    <rPh sb="26" eb="28">
      <t>ゲラク</t>
    </rPh>
    <rPh sb="28" eb="29">
      <t>チ</t>
    </rPh>
    <rPh sb="31" eb="32">
      <t>キ</t>
    </rPh>
    <phoneticPr fontId="3"/>
  </si>
  <si>
    <t>値幅制限の最大値より上の金額で定期買付金額を設定しないと買えません。</t>
    <rPh sb="0" eb="2">
      <t>ネハバ</t>
    </rPh>
    <rPh sb="2" eb="4">
      <t>セイゲン</t>
    </rPh>
    <rPh sb="5" eb="8">
      <t>サイダイチ</t>
    </rPh>
    <rPh sb="10" eb="11">
      <t>ウエ</t>
    </rPh>
    <rPh sb="12" eb="14">
      <t>キンガク</t>
    </rPh>
    <rPh sb="15" eb="17">
      <t>テイキ</t>
    </rPh>
    <rPh sb="17" eb="19">
      <t>カイツケ</t>
    </rPh>
    <rPh sb="19" eb="21">
      <t>キンガク</t>
    </rPh>
    <rPh sb="22" eb="24">
      <t>セッテイ</t>
    </rPh>
    <rPh sb="28" eb="29">
      <t>カ</t>
    </rPh>
    <phoneticPr fontId="3"/>
  </si>
  <si>
    <t>例.1株150円の株を定期買付で買う場合</t>
    <rPh sb="0" eb="1">
      <t>レイ</t>
    </rPh>
    <rPh sb="3" eb="4">
      <t>カブ</t>
    </rPh>
    <rPh sb="7" eb="8">
      <t>エン</t>
    </rPh>
    <rPh sb="9" eb="10">
      <t>カブ</t>
    </rPh>
    <rPh sb="11" eb="13">
      <t>テイキ</t>
    </rPh>
    <rPh sb="13" eb="15">
      <t>カイツケ</t>
    </rPh>
    <rPh sb="16" eb="17">
      <t>カ</t>
    </rPh>
    <rPh sb="18" eb="20">
      <t>バアイ</t>
    </rPh>
    <phoneticPr fontId="3"/>
  </si>
  <si>
    <t>150円の値幅制限は右表より50円。</t>
    <rPh sb="3" eb="4">
      <t>エン</t>
    </rPh>
    <rPh sb="5" eb="7">
      <t>ネハバ</t>
    </rPh>
    <rPh sb="7" eb="9">
      <t>セイゲン</t>
    </rPh>
    <rPh sb="10" eb="11">
      <t>ミギ</t>
    </rPh>
    <rPh sb="11" eb="12">
      <t>ヒョウ</t>
    </rPh>
    <rPh sb="16" eb="17">
      <t>エン</t>
    </rPh>
    <phoneticPr fontId="3"/>
  </si>
  <si>
    <t>定期買付金額の設定は150円+50円ー＞　200円　以上の設定が必要です。</t>
    <rPh sb="0" eb="2">
      <t>テイキ</t>
    </rPh>
    <rPh sb="2" eb="4">
      <t>カイツケ</t>
    </rPh>
    <rPh sb="4" eb="6">
      <t>キンガク</t>
    </rPh>
    <rPh sb="7" eb="9">
      <t>セッテイ</t>
    </rPh>
    <rPh sb="13" eb="14">
      <t>エン</t>
    </rPh>
    <rPh sb="17" eb="18">
      <t>エン</t>
    </rPh>
    <rPh sb="24" eb="25">
      <t>エン</t>
    </rPh>
    <rPh sb="26" eb="28">
      <t>イジョウ</t>
    </rPh>
    <rPh sb="29" eb="31">
      <t>セッテイ</t>
    </rPh>
    <rPh sb="32" eb="34">
      <t>ヒツヨウ</t>
    </rPh>
    <phoneticPr fontId="3"/>
  </si>
  <si>
    <t>値幅制限の最大値を下回る買付金額の場合、注文はキャンセルされます。</t>
    <rPh sb="0" eb="2">
      <t>ネハバ</t>
    </rPh>
    <rPh sb="2" eb="4">
      <t>セイゲン</t>
    </rPh>
    <rPh sb="5" eb="7">
      <t>サイダイ</t>
    </rPh>
    <rPh sb="7" eb="8">
      <t>チ</t>
    </rPh>
    <rPh sb="9" eb="11">
      <t>シタマワ</t>
    </rPh>
    <rPh sb="12" eb="14">
      <t>カイツケ</t>
    </rPh>
    <rPh sb="14" eb="16">
      <t>キンガク</t>
    </rPh>
    <rPh sb="17" eb="19">
      <t>バアイ</t>
    </rPh>
    <rPh sb="20" eb="22">
      <t>チュウモン</t>
    </rPh>
    <phoneticPr fontId="3"/>
  </si>
  <si>
    <t>参考：値幅制限表</t>
    <rPh sb="0" eb="2">
      <t>サンコウ</t>
    </rPh>
    <rPh sb="3" eb="5">
      <t>ネハバ</t>
    </rPh>
    <rPh sb="5" eb="7">
      <t>セイゲン</t>
    </rPh>
    <rPh sb="7" eb="8">
      <t>ヒョウ</t>
    </rPh>
    <phoneticPr fontId="3"/>
  </si>
  <si>
    <t>この考えに従って、当高配当PF一覧では</t>
    <rPh sb="2" eb="3">
      <t>カンガ</t>
    </rPh>
    <rPh sb="5" eb="6">
      <t>シタガ</t>
    </rPh>
    <rPh sb="9" eb="10">
      <t>トウ</t>
    </rPh>
    <rPh sb="10" eb="13">
      <t>コウハイトウ</t>
    </rPh>
    <rPh sb="15" eb="17">
      <t>イチラン</t>
    </rPh>
    <phoneticPr fontId="3"/>
  </si>
  <si>
    <t>・定期買付の設定金額</t>
    <rPh sb="1" eb="3">
      <t>テイキ</t>
    </rPh>
    <rPh sb="3" eb="5">
      <t>カイツケ</t>
    </rPh>
    <rPh sb="6" eb="8">
      <t>セッテイ</t>
    </rPh>
    <rPh sb="8" eb="10">
      <t>キンガク</t>
    </rPh>
    <phoneticPr fontId="3"/>
  </si>
  <si>
    <t>・実際に買い付ける金額の上限値</t>
    <rPh sb="1" eb="3">
      <t>ジッサイ</t>
    </rPh>
    <rPh sb="4" eb="5">
      <t>カ</t>
    </rPh>
    <rPh sb="6" eb="7">
      <t>ツ</t>
    </rPh>
    <rPh sb="9" eb="11">
      <t>キンガク</t>
    </rPh>
    <rPh sb="12" eb="15">
      <t>ジョウゲンチ</t>
    </rPh>
    <phoneticPr fontId="3"/>
  </si>
  <si>
    <t>を設定しています。</t>
    <rPh sb="1" eb="3">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</si>
</sst>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Red]\-#,##0.0"/>
  </numFmts>
  <fonts count="13"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b/>
      <sz val="11"/>
      <color theme="1"/>
      <name val="游ゴシック"/>
      <family val="3"/>
      <charset val="128"/>
      <scheme val="minor"/>
    </font>
    <font>
      <b/>
      <sz val="11"/>
      <color rgb="FF0000FF"/>
      <name val="游ゴシック"/>
      <family val="3"/>
      <charset val="128"/>
      <scheme val="minor"/>
    </font>
    <font>
      <sz val="11"/>
      <color theme="1"/>
      <name val="游ゴシック"/>
      <family val="3"/>
      <charset val="128"/>
      <scheme val="minor"/>
    </font>
    <font>
      <b/>
      <sz val="11"/>
      <name val="游ゴシック"/>
      <family val="3"/>
      <charset val="128"/>
      <scheme val="minor"/>
    </font>
    <font>
      <b/>
      <sz val="11"/>
      <color theme="4"/>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6">
    <xf numFmtId="0" fontId="0" fillId="0" borderId="0" xfId="0">
      <alignment vertical="center"/>
    </xf>
    <xf numFmtId="38" fontId="0" fillId="0" borderId="0" xfId="1" applyFont="1">
      <alignment vertical="center"/>
    </xf>
    <xf numFmtId="0" fontId="0" fillId="2" borderId="0" xfId="0" applyFill="1">
      <alignment vertical="center"/>
    </xf>
    <xf numFmtId="0" fontId="0" fillId="0" borderId="0" xfId="0" applyFill="1">
      <alignment vertical="center"/>
    </xf>
    <xf numFmtId="0" fontId="2" fillId="0" borderId="0" xfId="0" applyFont="1">
      <alignment vertical="center"/>
    </xf>
    <xf numFmtId="10" fontId="0" fillId="0" borderId="0" xfId="0" applyNumberFormat="1" applyFill="1">
      <alignment vertical="center"/>
    </xf>
    <xf numFmtId="38" fontId="0" fillId="0" borderId="0" xfId="1" applyFont="1" applyFill="1">
      <alignment vertical="center"/>
    </xf>
    <xf numFmtId="0" fontId="6" fillId="0" borderId="0" xfId="0" applyFont="1">
      <alignment vertical="center"/>
    </xf>
    <xf numFmtId="0" fontId="6" fillId="0" borderId="1" xfId="0" applyFont="1" applyBorder="1">
      <alignment vertical="center"/>
    </xf>
    <xf numFmtId="0" fontId="0" fillId="0" borderId="2" xfId="0" applyBorder="1">
      <alignment vertical="center"/>
    </xf>
    <xf numFmtId="0" fontId="6" fillId="0" borderId="2" xfId="0" applyFont="1" applyBorder="1">
      <alignment vertical="center"/>
    </xf>
    <xf numFmtId="38" fontId="0" fillId="0" borderId="2" xfId="1" applyFont="1"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38" fontId="0" fillId="0" borderId="0" xfId="1"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38" fontId="0" fillId="0" borderId="7" xfId="1" applyFont="1" applyBorder="1">
      <alignment vertical="center"/>
    </xf>
    <xf numFmtId="0" fontId="0" fillId="0" borderId="8" xfId="0" applyBorder="1">
      <alignment vertical="center"/>
    </xf>
    <xf numFmtId="0" fontId="7" fillId="0" borderId="0" xfId="0" applyFont="1">
      <alignment vertical="center"/>
    </xf>
    <xf numFmtId="0" fontId="8" fillId="0" borderId="0" xfId="0" applyFont="1">
      <alignment vertical="center"/>
    </xf>
    <xf numFmtId="0" fontId="10" fillId="0" borderId="0" xfId="0" applyFont="1" applyFill="1">
      <alignment vertical="center"/>
    </xf>
    <xf numFmtId="0" fontId="8" fillId="0" borderId="0" xfId="0" applyFont="1" applyFill="1">
      <alignment vertical="center"/>
    </xf>
    <xf numFmtId="0" fontId="0" fillId="0" borderId="0" xfId="0" applyFont="1" applyFill="1">
      <alignment vertical="center"/>
    </xf>
    <xf numFmtId="38" fontId="5" fillId="0" borderId="0" xfId="1" applyFont="1" applyFill="1">
      <alignment vertical="center"/>
    </xf>
    <xf numFmtId="0" fontId="11" fillId="0" borderId="0" xfId="0" applyFont="1">
      <alignment vertical="center"/>
    </xf>
    <xf numFmtId="0" fontId="12" fillId="0" borderId="0" xfId="0" applyFont="1">
      <alignment vertical="center"/>
    </xf>
    <xf numFmtId="38" fontId="0" fillId="0" borderId="9" xfId="1" applyFont="1" applyBorder="1">
      <alignment vertical="center"/>
    </xf>
    <xf numFmtId="0" fontId="0" fillId="0" borderId="9" xfId="0" applyBorder="1">
      <alignment vertical="center"/>
    </xf>
    <xf numFmtId="0" fontId="7" fillId="0" borderId="9" xfId="0" applyFont="1" applyBorder="1">
      <alignment vertical="center"/>
    </xf>
    <xf numFmtId="0" fontId="7" fillId="0" borderId="9" xfId="0" applyFont="1" applyFill="1" applyBorder="1">
      <alignment vertical="center"/>
    </xf>
    <xf numFmtId="0" fontId="5" fillId="0" borderId="9" xfId="0" applyFont="1" applyFill="1" applyBorder="1">
      <alignment vertical="center"/>
    </xf>
    <xf numFmtId="0" fontId="0" fillId="0" borderId="9" xfId="0" applyFill="1" applyBorder="1">
      <alignment vertical="center"/>
    </xf>
    <xf numFmtId="0" fontId="8" fillId="0" borderId="9" xfId="0" applyFont="1" applyFill="1" applyBorder="1">
      <alignment vertical="center"/>
    </xf>
    <xf numFmtId="0" fontId="0" fillId="0" borderId="9" xfId="0" applyBorder="1" applyAlignment="1">
      <alignment vertical="center" wrapText="1"/>
    </xf>
    <xf numFmtId="38" fontId="0" fillId="0" borderId="9" xfId="1" applyFont="1" applyBorder="1" applyAlignment="1">
      <alignment vertical="center" wrapText="1"/>
    </xf>
    <xf numFmtId="0" fontId="0" fillId="0" borderId="10" xfId="0" applyBorder="1">
      <alignment vertical="center"/>
    </xf>
    <xf numFmtId="0" fontId="0" fillId="0" borderId="11" xfId="0" applyBorder="1">
      <alignment vertical="center"/>
    </xf>
    <xf numFmtId="10" fontId="0" fillId="0" borderId="9" xfId="0" applyNumberFormat="1" applyBorder="1">
      <alignment vertical="center"/>
    </xf>
    <xf numFmtId="10" fontId="7" fillId="0" borderId="9" xfId="0" applyNumberFormat="1" applyFont="1" applyBorder="1">
      <alignment vertical="center"/>
    </xf>
    <xf numFmtId="38" fontId="7" fillId="0" borderId="9" xfId="1" applyFont="1" applyBorder="1">
      <alignment vertical="center"/>
    </xf>
    <xf numFmtId="10" fontId="7" fillId="0" borderId="9" xfId="0" applyNumberFormat="1" applyFont="1" applyFill="1" applyBorder="1">
      <alignment vertical="center"/>
    </xf>
    <xf numFmtId="38" fontId="7" fillId="0" borderId="9" xfId="1" applyFont="1" applyFill="1" applyBorder="1">
      <alignment vertical="center"/>
    </xf>
    <xf numFmtId="10" fontId="0" fillId="0" borderId="9" xfId="0" applyNumberFormat="1" applyFill="1" applyBorder="1">
      <alignment vertical="center"/>
    </xf>
    <xf numFmtId="38" fontId="0" fillId="0" borderId="9" xfId="1" applyFont="1" applyFill="1" applyBorder="1">
      <alignment vertical="center"/>
    </xf>
    <xf numFmtId="10" fontId="5" fillId="0" borderId="9" xfId="0" applyNumberFormat="1" applyFont="1" applyFill="1" applyBorder="1">
      <alignment vertical="center"/>
    </xf>
    <xf numFmtId="38" fontId="5" fillId="0" borderId="9" xfId="1" applyFont="1" applyFill="1" applyBorder="1">
      <alignment vertical="center"/>
    </xf>
    <xf numFmtId="0" fontId="8" fillId="0" borderId="9" xfId="0" applyFont="1" applyBorder="1">
      <alignment vertical="center"/>
    </xf>
    <xf numFmtId="0" fontId="10" fillId="0" borderId="9" xfId="0" applyFont="1" applyFill="1" applyBorder="1">
      <alignment vertical="center"/>
    </xf>
    <xf numFmtId="0" fontId="0" fillId="0" borderId="9" xfId="0" applyFont="1" applyFill="1" applyBorder="1">
      <alignment vertical="center"/>
    </xf>
    <xf numFmtId="0" fontId="5" fillId="0" borderId="12" xfId="0" applyFont="1" applyBorder="1">
      <alignment vertical="center"/>
    </xf>
    <xf numFmtId="0" fontId="7" fillId="0" borderId="13" xfId="0" applyFont="1" applyBorder="1">
      <alignment vertical="center"/>
    </xf>
    <xf numFmtId="0" fontId="5" fillId="0" borderId="9" xfId="0" applyFont="1" applyBorder="1">
      <alignment vertical="center"/>
    </xf>
    <xf numFmtId="0" fontId="0" fillId="0" borderId="12" xfId="0" applyBorder="1">
      <alignment vertical="center"/>
    </xf>
    <xf numFmtId="0" fontId="0" fillId="0" borderId="14" xfId="0" applyBorder="1">
      <alignment vertical="center"/>
    </xf>
    <xf numFmtId="0" fontId="0" fillId="0" borderId="13" xfId="0" applyBorder="1">
      <alignment vertical="center"/>
    </xf>
    <xf numFmtId="0" fontId="0" fillId="0" borderId="14" xfId="0" applyFill="1" applyBorder="1">
      <alignment vertical="center"/>
    </xf>
    <xf numFmtId="0" fontId="0" fillId="0" borderId="12" xfId="0" applyFill="1" applyBorder="1">
      <alignment vertical="center"/>
    </xf>
    <xf numFmtId="0" fontId="0" fillId="0" borderId="13" xfId="0" applyFill="1" applyBorder="1">
      <alignment vertical="center"/>
    </xf>
    <xf numFmtId="10" fontId="0" fillId="0" borderId="0" xfId="2" applyNumberFormat="1" applyFont="1">
      <alignment vertical="center"/>
    </xf>
    <xf numFmtId="38" fontId="8" fillId="0" borderId="9" xfId="1" applyFont="1" applyFill="1" applyBorder="1">
      <alignment vertical="center"/>
    </xf>
    <xf numFmtId="0" fontId="0" fillId="3" borderId="0" xfId="0" applyFill="1">
      <alignment vertical="center"/>
    </xf>
    <xf numFmtId="0" fontId="0" fillId="4" borderId="0" xfId="0" applyFill="1">
      <alignment vertical="center"/>
    </xf>
    <xf numFmtId="0" fontId="7" fillId="3" borderId="0" xfId="0" applyFont="1" applyFill="1">
      <alignment vertical="center"/>
    </xf>
    <xf numFmtId="38" fontId="0" fillId="0" borderId="0" xfId="1" applyFont="1" applyFill="1" applyAlignment="1">
      <alignment vertical="center" wrapText="1"/>
    </xf>
    <xf numFmtId="179" fontId="0" fillId="0" borderId="0" xfId="1" applyNumberFormat="1" applyFont="1">
      <alignment vertical="center"/>
    </xf>
    <xf numFmtId="179" fontId="6" fillId="0" borderId="2" xfId="0" applyNumberFormat="1" applyFont="1" applyBorder="1">
      <alignment vertical="center"/>
    </xf>
    <xf numFmtId="179" fontId="0" fillId="0" borderId="0" xfId="0" applyNumberFormat="1" applyBorder="1">
      <alignment vertical="center"/>
    </xf>
    <xf numFmtId="179" fontId="0" fillId="0" borderId="7" xfId="0" applyNumberFormat="1" applyBorder="1">
      <alignment vertical="center"/>
    </xf>
    <xf numFmtId="179" fontId="0" fillId="0" borderId="9" xfId="1" applyNumberFormat="1" applyFont="1" applyBorder="1" applyAlignment="1">
      <alignment vertical="center" wrapText="1"/>
    </xf>
    <xf numFmtId="179" fontId="0" fillId="0" borderId="9" xfId="1" applyNumberFormat="1" applyFont="1" applyBorder="1">
      <alignment vertical="center"/>
    </xf>
    <xf numFmtId="179" fontId="0" fillId="0" borderId="0" xfId="1" applyNumberFormat="1" applyFont="1" applyFill="1">
      <alignment vertical="center"/>
    </xf>
    <xf numFmtId="179" fontId="7" fillId="0" borderId="9" xfId="1" applyNumberFormat="1" applyFont="1" applyBorder="1">
      <alignment vertical="center"/>
    </xf>
    <xf numFmtId="0" fontId="2" fillId="0"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60164</xdr:colOff>
      <xdr:row>2</xdr:row>
      <xdr:rowOff>53340</xdr:rowOff>
    </xdr:from>
    <xdr:to>
      <xdr:col>17</xdr:col>
      <xdr:colOff>574947</xdr:colOff>
      <xdr:row>19</xdr:row>
      <xdr:rowOff>222041</xdr:rowOff>
    </xdr:to>
    <xdr:pic>
      <xdr:nvPicPr>
        <xdr:cNvPr id="2" name="図 1">
          <a:extLst>
            <a:ext uri="{FF2B5EF4-FFF2-40B4-BE49-F238E27FC236}">
              <a16:creationId xmlns:a16="http://schemas.microsoft.com/office/drawing/2014/main" id="{79913901-430D-45BE-8AC7-D6B0762F1D1C}"/>
            </a:ext>
          </a:extLst>
        </xdr:cNvPr>
        <xdr:cNvPicPr>
          <a:picLocks noChangeAspect="1"/>
        </xdr:cNvPicPr>
      </xdr:nvPicPr>
      <xdr:blipFill>
        <a:blip xmlns:r="http://schemas.openxmlformats.org/officeDocument/2006/relationships" r:embed="rId1"/>
        <a:stretch>
          <a:fillRect/>
        </a:stretch>
      </xdr:blipFill>
      <xdr:spPr>
        <a:xfrm>
          <a:off x="8777444" y="510540"/>
          <a:ext cx="3197023" cy="4054901"/>
        </a:xfrm>
        <a:prstGeom prst="rect">
          <a:avLst/>
        </a:prstGeom>
      </xdr:spPr>
    </xdr:pic>
    <xdr:clientData/>
  </xdr:twoCellAnchor>
  <xdr:twoCellAnchor editAs="oneCell">
    <xdr:from>
      <xdr:col>1</xdr:col>
      <xdr:colOff>28648</xdr:colOff>
      <xdr:row>25</xdr:row>
      <xdr:rowOff>22860</xdr:rowOff>
    </xdr:from>
    <xdr:to>
      <xdr:col>17</xdr:col>
      <xdr:colOff>53277</xdr:colOff>
      <xdr:row>33</xdr:row>
      <xdr:rowOff>197753</xdr:rowOff>
    </xdr:to>
    <xdr:pic>
      <xdr:nvPicPr>
        <xdr:cNvPr id="3" name="図 2">
          <a:extLst>
            <a:ext uri="{FF2B5EF4-FFF2-40B4-BE49-F238E27FC236}">
              <a16:creationId xmlns:a16="http://schemas.microsoft.com/office/drawing/2014/main" id="{880E1D9B-7147-4BDE-8759-FE2C40949E60}"/>
            </a:ext>
          </a:extLst>
        </xdr:cNvPr>
        <xdr:cNvPicPr>
          <a:picLocks noChangeAspect="1"/>
        </xdr:cNvPicPr>
      </xdr:nvPicPr>
      <xdr:blipFill>
        <a:blip xmlns:r="http://schemas.openxmlformats.org/officeDocument/2006/relationships" r:embed="rId2"/>
        <a:stretch>
          <a:fillRect/>
        </a:stretch>
      </xdr:blipFill>
      <xdr:spPr>
        <a:xfrm>
          <a:off x="699208" y="5737860"/>
          <a:ext cx="10753589" cy="2003693"/>
        </a:xfrm>
        <a:prstGeom prst="rect">
          <a:avLst/>
        </a:prstGeom>
      </xdr:spPr>
    </xdr:pic>
    <xdr:clientData/>
  </xdr:twoCellAnchor>
  <xdr:twoCellAnchor>
    <xdr:from>
      <xdr:col>11</xdr:col>
      <xdr:colOff>38100</xdr:colOff>
      <xdr:row>25</xdr:row>
      <xdr:rowOff>30480</xdr:rowOff>
    </xdr:from>
    <xdr:to>
      <xdr:col>12</xdr:col>
      <xdr:colOff>350520</xdr:colOff>
      <xdr:row>33</xdr:row>
      <xdr:rowOff>167640</xdr:rowOff>
    </xdr:to>
    <xdr:sp macro="" textlink="">
      <xdr:nvSpPr>
        <xdr:cNvPr id="4" name="正方形/長方形 3">
          <a:extLst>
            <a:ext uri="{FF2B5EF4-FFF2-40B4-BE49-F238E27FC236}">
              <a16:creationId xmlns:a16="http://schemas.microsoft.com/office/drawing/2014/main" id="{1527E494-4D14-48D0-92A3-9B20DFD399AE}"/>
            </a:ext>
          </a:extLst>
        </xdr:cNvPr>
        <xdr:cNvSpPr/>
      </xdr:nvSpPr>
      <xdr:spPr>
        <a:xfrm>
          <a:off x="7414260" y="5745480"/>
          <a:ext cx="982980" cy="19659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373380</xdr:colOff>
      <xdr:row>25</xdr:row>
      <xdr:rowOff>30480</xdr:rowOff>
    </xdr:from>
    <xdr:to>
      <xdr:col>13</xdr:col>
      <xdr:colOff>281940</xdr:colOff>
      <xdr:row>33</xdr:row>
      <xdr:rowOff>167640</xdr:rowOff>
    </xdr:to>
    <xdr:sp macro="" textlink="">
      <xdr:nvSpPr>
        <xdr:cNvPr id="5" name="正方形/長方形 4">
          <a:extLst>
            <a:ext uri="{FF2B5EF4-FFF2-40B4-BE49-F238E27FC236}">
              <a16:creationId xmlns:a16="http://schemas.microsoft.com/office/drawing/2014/main" id="{4A5F54B2-56A1-4A5A-BC53-8F30E67E0AB0}"/>
            </a:ext>
          </a:extLst>
        </xdr:cNvPr>
        <xdr:cNvSpPr/>
      </xdr:nvSpPr>
      <xdr:spPr>
        <a:xfrm>
          <a:off x="8420100" y="5745480"/>
          <a:ext cx="579120" cy="1965960"/>
        </a:xfrm>
        <a:prstGeom prst="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358140</xdr:colOff>
      <xdr:row>21</xdr:row>
      <xdr:rowOff>83820</xdr:rowOff>
    </xdr:from>
    <xdr:to>
      <xdr:col>13</xdr:col>
      <xdr:colOff>129540</xdr:colOff>
      <xdr:row>23</xdr:row>
      <xdr:rowOff>182880</xdr:rowOff>
    </xdr:to>
    <xdr:sp macro="" textlink="">
      <xdr:nvSpPr>
        <xdr:cNvPr id="7" name="吹き出し: 四角形 6">
          <a:extLst>
            <a:ext uri="{FF2B5EF4-FFF2-40B4-BE49-F238E27FC236}">
              <a16:creationId xmlns:a16="http://schemas.microsoft.com/office/drawing/2014/main" id="{E786886D-B704-4B2C-ABE6-0EF06E3E0381}"/>
            </a:ext>
          </a:extLst>
        </xdr:cNvPr>
        <xdr:cNvSpPr/>
      </xdr:nvSpPr>
      <xdr:spPr>
        <a:xfrm>
          <a:off x="7063740" y="4884420"/>
          <a:ext cx="1783080" cy="556260"/>
        </a:xfrm>
        <a:prstGeom prst="wedgeRectCallout">
          <a:avLst>
            <a:gd name="adj1" fmla="val -13189"/>
            <a:gd name="adj2" fmla="val 92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ネオモバで設定する金額</a:t>
          </a:r>
        </a:p>
      </xdr:txBody>
    </xdr:sp>
    <xdr:clientData/>
  </xdr:twoCellAnchor>
  <xdr:twoCellAnchor>
    <xdr:from>
      <xdr:col>13</xdr:col>
      <xdr:colOff>632460</xdr:colOff>
      <xdr:row>30</xdr:row>
      <xdr:rowOff>45720</xdr:rowOff>
    </xdr:from>
    <xdr:to>
      <xdr:col>16</xdr:col>
      <xdr:colOff>403860</xdr:colOff>
      <xdr:row>32</xdr:row>
      <xdr:rowOff>144780</xdr:rowOff>
    </xdr:to>
    <xdr:sp macro="" textlink="">
      <xdr:nvSpPr>
        <xdr:cNvPr id="8" name="吹き出し: 四角形 7">
          <a:extLst>
            <a:ext uri="{FF2B5EF4-FFF2-40B4-BE49-F238E27FC236}">
              <a16:creationId xmlns:a16="http://schemas.microsoft.com/office/drawing/2014/main" id="{9190CD67-0569-4264-B18D-1288641BB0A5}"/>
            </a:ext>
          </a:extLst>
        </xdr:cNvPr>
        <xdr:cNvSpPr/>
      </xdr:nvSpPr>
      <xdr:spPr>
        <a:xfrm>
          <a:off x="9349740" y="6903720"/>
          <a:ext cx="1783080" cy="556260"/>
        </a:xfrm>
        <a:prstGeom prst="wedgeRectCallout">
          <a:avLst>
            <a:gd name="adj1" fmla="val -70454"/>
            <a:gd name="adj2" fmla="val -762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実際の定期買付金額の上限値</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969341</xdr:colOff>
      <xdr:row>81</xdr:row>
      <xdr:rowOff>53340</xdr:rowOff>
    </xdr:from>
    <xdr:to>
      <xdr:col>5</xdr:col>
      <xdr:colOff>667989</xdr:colOff>
      <xdr:row>109</xdr:row>
      <xdr:rowOff>16301</xdr:rowOff>
    </xdr:to>
    <xdr:pic>
      <xdr:nvPicPr>
        <xdr:cNvPr id="2" name="図 1">
          <a:extLst>
            <a:ext uri="{FF2B5EF4-FFF2-40B4-BE49-F238E27FC236}">
              <a16:creationId xmlns:a16="http://schemas.microsoft.com/office/drawing/2014/main" id="{2A9D3CED-2242-4870-AE7F-3894D8D182FC}"/>
            </a:ext>
          </a:extLst>
        </xdr:cNvPr>
        <xdr:cNvPicPr>
          <a:picLocks noChangeAspect="1"/>
        </xdr:cNvPicPr>
      </xdr:nvPicPr>
      <xdr:blipFill>
        <a:blip xmlns:r="http://schemas.openxmlformats.org/officeDocument/2006/relationships" r:embed="rId1"/>
        <a:stretch>
          <a:fillRect/>
        </a:stretch>
      </xdr:blipFill>
      <xdr:spPr>
        <a:xfrm>
          <a:off x="1083641" y="18691860"/>
          <a:ext cx="5017408" cy="63637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969341</xdr:colOff>
      <xdr:row>61</xdr:row>
      <xdr:rowOff>53340</xdr:rowOff>
    </xdr:from>
    <xdr:to>
      <xdr:col>5</xdr:col>
      <xdr:colOff>667989</xdr:colOff>
      <xdr:row>89</xdr:row>
      <xdr:rowOff>16301</xdr:rowOff>
    </xdr:to>
    <xdr:pic>
      <xdr:nvPicPr>
        <xdr:cNvPr id="2" name="図 1">
          <a:extLst>
            <a:ext uri="{FF2B5EF4-FFF2-40B4-BE49-F238E27FC236}">
              <a16:creationId xmlns:a16="http://schemas.microsoft.com/office/drawing/2014/main" id="{DEE862CE-4A93-4DED-B7E1-B09D684A471D}"/>
            </a:ext>
          </a:extLst>
        </xdr:cNvPr>
        <xdr:cNvPicPr>
          <a:picLocks noChangeAspect="1"/>
        </xdr:cNvPicPr>
      </xdr:nvPicPr>
      <xdr:blipFill>
        <a:blip xmlns:r="http://schemas.openxmlformats.org/officeDocument/2006/relationships" r:embed="rId1"/>
        <a:stretch>
          <a:fillRect/>
        </a:stretch>
      </xdr:blipFill>
      <xdr:spPr>
        <a:xfrm>
          <a:off x="1083641" y="19149060"/>
          <a:ext cx="5017408" cy="63637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969341</xdr:colOff>
      <xdr:row>61</xdr:row>
      <xdr:rowOff>53340</xdr:rowOff>
    </xdr:from>
    <xdr:to>
      <xdr:col>5</xdr:col>
      <xdr:colOff>667989</xdr:colOff>
      <xdr:row>89</xdr:row>
      <xdr:rowOff>16301</xdr:rowOff>
    </xdr:to>
    <xdr:pic>
      <xdr:nvPicPr>
        <xdr:cNvPr id="2" name="図 1">
          <a:extLst>
            <a:ext uri="{FF2B5EF4-FFF2-40B4-BE49-F238E27FC236}">
              <a16:creationId xmlns:a16="http://schemas.microsoft.com/office/drawing/2014/main" id="{A3B794DB-0043-495B-8A16-951E5486193D}"/>
            </a:ext>
          </a:extLst>
        </xdr:cNvPr>
        <xdr:cNvPicPr>
          <a:picLocks noChangeAspect="1"/>
        </xdr:cNvPicPr>
      </xdr:nvPicPr>
      <xdr:blipFill>
        <a:blip xmlns:r="http://schemas.openxmlformats.org/officeDocument/2006/relationships" r:embed="rId1"/>
        <a:stretch>
          <a:fillRect/>
        </a:stretch>
      </xdr:blipFill>
      <xdr:spPr>
        <a:xfrm>
          <a:off x="1083641" y="19149060"/>
          <a:ext cx="5017408" cy="6363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969341</xdr:colOff>
      <xdr:row>61</xdr:row>
      <xdr:rowOff>53340</xdr:rowOff>
    </xdr:from>
    <xdr:to>
      <xdr:col>5</xdr:col>
      <xdr:colOff>667989</xdr:colOff>
      <xdr:row>89</xdr:row>
      <xdr:rowOff>16301</xdr:rowOff>
    </xdr:to>
    <xdr:pic>
      <xdr:nvPicPr>
        <xdr:cNvPr id="2" name="図 1">
          <a:extLst>
            <a:ext uri="{FF2B5EF4-FFF2-40B4-BE49-F238E27FC236}">
              <a16:creationId xmlns:a16="http://schemas.microsoft.com/office/drawing/2014/main" id="{B34D3F00-1AE4-495D-BB20-6D046033C6D4}"/>
            </a:ext>
          </a:extLst>
        </xdr:cNvPr>
        <xdr:cNvPicPr>
          <a:picLocks noChangeAspect="1"/>
        </xdr:cNvPicPr>
      </xdr:nvPicPr>
      <xdr:blipFill>
        <a:blip xmlns:r="http://schemas.openxmlformats.org/officeDocument/2006/relationships" r:embed="rId1"/>
        <a:stretch>
          <a:fillRect/>
        </a:stretch>
      </xdr:blipFill>
      <xdr:spPr>
        <a:xfrm>
          <a:off x="1083641" y="19149060"/>
          <a:ext cx="5017408" cy="63637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B4E1-1A36-4CE8-A99B-54AAEF35C251}">
  <dimension ref="B2:N24"/>
  <sheetViews>
    <sheetView showGridLines="0" tabSelected="1" workbookViewId="0">
      <selection activeCell="K9" sqref="K9"/>
    </sheetView>
  </sheetViews>
  <sheetFormatPr defaultRowHeight="18" x14ac:dyDescent="0.45"/>
  <sheetData>
    <row r="2" spans="2:14" x14ac:dyDescent="0.45">
      <c r="B2" t="s">
        <v>192</v>
      </c>
      <c r="N2" t="s">
        <v>202</v>
      </c>
    </row>
    <row r="4" spans="2:14" x14ac:dyDescent="0.45">
      <c r="B4" t="s">
        <v>193</v>
      </c>
    </row>
    <row r="6" spans="2:14" x14ac:dyDescent="0.45">
      <c r="B6" t="s">
        <v>194</v>
      </c>
    </row>
    <row r="8" spans="2:14" x14ac:dyDescent="0.45">
      <c r="B8" t="s">
        <v>195</v>
      </c>
    </row>
    <row r="10" spans="2:14" x14ac:dyDescent="0.45">
      <c r="B10" t="s">
        <v>196</v>
      </c>
    </row>
    <row r="12" spans="2:14" x14ac:dyDescent="0.45">
      <c r="B12" t="s">
        <v>197</v>
      </c>
    </row>
    <row r="14" spans="2:14" x14ac:dyDescent="0.45">
      <c r="B14" t="s">
        <v>198</v>
      </c>
    </row>
    <row r="16" spans="2:14" x14ac:dyDescent="0.45">
      <c r="B16" s="7" t="s">
        <v>199</v>
      </c>
    </row>
    <row r="17" spans="2:2" x14ac:dyDescent="0.45">
      <c r="B17" s="7" t="s">
        <v>200</v>
      </c>
    </row>
    <row r="19" spans="2:2" x14ac:dyDescent="0.45">
      <c r="B19" t="s">
        <v>201</v>
      </c>
    </row>
    <row r="21" spans="2:2" x14ac:dyDescent="0.45">
      <c r="B21" t="s">
        <v>203</v>
      </c>
    </row>
    <row r="22" spans="2:2" x14ac:dyDescent="0.45">
      <c r="B22" s="21" t="s">
        <v>204</v>
      </c>
    </row>
    <row r="23" spans="2:2" x14ac:dyDescent="0.45">
      <c r="B23" s="21" t="s">
        <v>205</v>
      </c>
    </row>
    <row r="24" spans="2:2" x14ac:dyDescent="0.45">
      <c r="B24" t="s">
        <v>206</v>
      </c>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835E-079E-4A37-8D63-AD4CE35B67EA}">
  <dimension ref="A1:W108"/>
  <sheetViews>
    <sheetView showGridLines="0" topLeftCell="A23" workbookViewId="0">
      <selection activeCell="E17" sqref="E17:E100"/>
    </sheetView>
  </sheetViews>
  <sheetFormatPr defaultRowHeight="18" x14ac:dyDescent="0.45"/>
  <cols>
    <col min="1" max="1" width="1.5" customWidth="1"/>
    <col min="2" max="2" width="13.19921875" customWidth="1"/>
    <col min="3" max="3" width="16.296875" bestFit="1" customWidth="1"/>
    <col min="4" max="4" width="11.69921875" customWidth="1"/>
    <col min="5" max="5" width="28.59765625" customWidth="1"/>
    <col min="6" max="6" width="8.8984375" customWidth="1"/>
    <col min="7" max="7" width="13.19921875" style="1" customWidth="1"/>
    <col min="8" max="8" width="11.5" style="1" customWidth="1"/>
    <col min="9" max="9" width="14.8984375" style="1" customWidth="1"/>
    <col min="10" max="10" width="9.296875" style="1" customWidth="1"/>
    <col min="11" max="11" width="6" style="1" bestFit="1" customWidth="1"/>
    <col min="12" max="12" width="7.796875" style="1" bestFit="1" customWidth="1"/>
    <col min="13" max="15" width="7.8984375" style="67" bestFit="1" customWidth="1"/>
    <col min="16" max="16" width="255.69921875" style="1" bestFit="1" customWidth="1"/>
    <col min="19" max="19" width="255.69921875" bestFit="1" customWidth="1"/>
    <col min="21" max="21" width="10.796875" customWidth="1"/>
  </cols>
  <sheetData>
    <row r="1" spans="2:23" ht="27" thickBot="1" x14ac:dyDescent="0.5">
      <c r="B1" s="27" t="s">
        <v>120</v>
      </c>
    </row>
    <row r="2" spans="2:23" x14ac:dyDescent="0.45">
      <c r="B2" s="8" t="s">
        <v>116</v>
      </c>
      <c r="C2" s="9"/>
      <c r="D2" s="9"/>
      <c r="E2" s="10" t="s">
        <v>87</v>
      </c>
      <c r="F2" s="11"/>
      <c r="G2" s="11"/>
      <c r="H2" s="10" t="s">
        <v>180</v>
      </c>
      <c r="I2" s="10"/>
      <c r="J2" s="10"/>
      <c r="K2" s="10"/>
      <c r="L2" s="10"/>
      <c r="M2" s="68"/>
      <c r="N2" s="68"/>
      <c r="O2" s="68"/>
      <c r="P2" s="9"/>
      <c r="Q2" s="10" t="s">
        <v>75</v>
      </c>
      <c r="R2" s="9"/>
      <c r="S2" s="9"/>
      <c r="T2" s="9"/>
      <c r="U2" s="12"/>
      <c r="V2" s="13"/>
      <c r="W2" s="14"/>
    </row>
    <row r="3" spans="2:23" x14ac:dyDescent="0.45">
      <c r="B3" s="13" t="s">
        <v>118</v>
      </c>
      <c r="C3" s="14"/>
      <c r="D3" s="14"/>
      <c r="E3" s="14" t="s">
        <v>76</v>
      </c>
      <c r="F3" s="15"/>
      <c r="G3" s="15"/>
      <c r="H3" s="14" t="s">
        <v>76</v>
      </c>
      <c r="I3" s="14"/>
      <c r="J3" s="14"/>
      <c r="K3" s="14"/>
      <c r="L3" s="14"/>
      <c r="M3" s="69"/>
      <c r="N3" s="69"/>
      <c r="O3" s="69"/>
      <c r="P3" s="14"/>
      <c r="Q3" s="14" t="s">
        <v>76</v>
      </c>
      <c r="R3" s="14"/>
      <c r="S3" s="14"/>
      <c r="T3" s="14"/>
      <c r="U3" s="16"/>
      <c r="V3" s="13"/>
      <c r="W3" s="14"/>
    </row>
    <row r="4" spans="2:23" x14ac:dyDescent="0.45">
      <c r="B4" s="13" t="s">
        <v>83</v>
      </c>
      <c r="C4" s="14"/>
      <c r="D4" s="14"/>
      <c r="E4" s="14" t="s">
        <v>126</v>
      </c>
      <c r="F4" s="15"/>
      <c r="G4" s="15"/>
      <c r="H4" s="14" t="s">
        <v>139</v>
      </c>
      <c r="I4" s="14"/>
      <c r="J4" s="14"/>
      <c r="K4" s="14"/>
      <c r="L4" s="14"/>
      <c r="M4" s="69"/>
      <c r="N4" s="69"/>
      <c r="O4" s="69"/>
      <c r="P4" s="14"/>
      <c r="Q4" s="14" t="s">
        <v>125</v>
      </c>
      <c r="R4" s="14"/>
      <c r="S4" s="14"/>
      <c r="T4" s="14"/>
      <c r="U4" s="16"/>
      <c r="V4" s="13"/>
      <c r="W4" s="14"/>
    </row>
    <row r="5" spans="2:23" x14ac:dyDescent="0.45">
      <c r="B5" s="13" t="s">
        <v>84</v>
      </c>
      <c r="C5" s="14"/>
      <c r="D5" s="14"/>
      <c r="E5" s="14" t="s">
        <v>140</v>
      </c>
      <c r="F5" s="15"/>
      <c r="G5" s="15"/>
      <c r="H5" s="14" t="s">
        <v>140</v>
      </c>
      <c r="I5" s="14"/>
      <c r="J5" s="14"/>
      <c r="K5" s="14"/>
      <c r="L5" s="14"/>
      <c r="M5" s="69"/>
      <c r="N5" s="69"/>
      <c r="O5" s="69"/>
      <c r="P5" s="14"/>
      <c r="Q5" s="14" t="s">
        <v>77</v>
      </c>
      <c r="R5" s="14"/>
      <c r="S5" s="14"/>
      <c r="T5" s="14"/>
      <c r="U5" s="16"/>
      <c r="V5" s="13"/>
      <c r="W5" s="14"/>
    </row>
    <row r="6" spans="2:23" x14ac:dyDescent="0.45">
      <c r="B6" s="13" t="s">
        <v>117</v>
      </c>
      <c r="C6" s="14"/>
      <c r="D6" s="14"/>
      <c r="E6" s="14" t="s">
        <v>80</v>
      </c>
      <c r="F6" s="15"/>
      <c r="G6" s="15"/>
      <c r="H6" s="14" t="s">
        <v>78</v>
      </c>
      <c r="I6" s="14"/>
      <c r="J6" s="14"/>
      <c r="K6" s="14"/>
      <c r="L6" s="14"/>
      <c r="M6" s="69"/>
      <c r="N6" s="69"/>
      <c r="O6" s="69"/>
      <c r="P6" s="14"/>
      <c r="Q6" s="14" t="s">
        <v>78</v>
      </c>
      <c r="R6" s="14"/>
      <c r="S6" s="14"/>
      <c r="T6" s="14"/>
      <c r="U6" s="16"/>
      <c r="V6" s="13"/>
      <c r="W6" s="14"/>
    </row>
    <row r="7" spans="2:23" ht="18.600000000000001" thickBot="1" x14ac:dyDescent="0.5">
      <c r="B7" s="17" t="s">
        <v>119</v>
      </c>
      <c r="C7" s="18"/>
      <c r="D7" s="18"/>
      <c r="E7" s="18" t="s">
        <v>81</v>
      </c>
      <c r="F7" s="19"/>
      <c r="G7" s="19"/>
      <c r="H7" s="18" t="s">
        <v>79</v>
      </c>
      <c r="I7" s="18"/>
      <c r="J7" s="18"/>
      <c r="K7" s="18"/>
      <c r="L7" s="18"/>
      <c r="M7" s="70"/>
      <c r="N7" s="70"/>
      <c r="O7" s="70"/>
      <c r="P7" s="18"/>
      <c r="Q7" s="18" t="s">
        <v>127</v>
      </c>
      <c r="R7" s="18"/>
      <c r="S7" s="18"/>
      <c r="T7" s="18"/>
      <c r="U7" s="20"/>
      <c r="V7" s="13"/>
      <c r="W7" s="14"/>
    </row>
    <row r="9" spans="2:23" x14ac:dyDescent="0.45">
      <c r="B9" s="28" t="s">
        <v>121</v>
      </c>
    </row>
    <row r="10" spans="2:23" x14ac:dyDescent="0.45">
      <c r="B10" t="s">
        <v>122</v>
      </c>
    </row>
    <row r="11" spans="2:23" x14ac:dyDescent="0.45">
      <c r="B11" t="s">
        <v>123</v>
      </c>
    </row>
    <row r="12" spans="2:23" x14ac:dyDescent="0.45">
      <c r="B12" t="s">
        <v>124</v>
      </c>
    </row>
    <row r="14" spans="2:23" x14ac:dyDescent="0.45">
      <c r="B14" s="7" t="s">
        <v>128</v>
      </c>
    </row>
    <row r="15" spans="2:23" x14ac:dyDescent="0.45">
      <c r="B15" t="s">
        <v>82</v>
      </c>
    </row>
    <row r="16" spans="2:23" x14ac:dyDescent="0.45">
      <c r="B16" t="s">
        <v>129</v>
      </c>
    </row>
    <row r="17" spans="1:17" x14ac:dyDescent="0.45">
      <c r="B17" t="s">
        <v>75</v>
      </c>
    </row>
    <row r="18" spans="1:17" x14ac:dyDescent="0.45">
      <c r="B18" t="s">
        <v>130</v>
      </c>
    </row>
    <row r="19" spans="1:17" x14ac:dyDescent="0.45">
      <c r="B19" t="s">
        <v>87</v>
      </c>
    </row>
    <row r="20" spans="1:17" x14ac:dyDescent="0.45">
      <c r="B20" t="s">
        <v>131</v>
      </c>
    </row>
    <row r="21" spans="1:17" x14ac:dyDescent="0.45">
      <c r="G21" s="61"/>
    </row>
    <row r="22" spans="1:17" x14ac:dyDescent="0.45">
      <c r="B22" s="4" t="s">
        <v>167</v>
      </c>
      <c r="F22" s="63"/>
      <c r="G22" s="1" t="s">
        <v>172</v>
      </c>
    </row>
    <row r="23" spans="1:17" x14ac:dyDescent="0.45">
      <c r="B23" s="4" t="s">
        <v>168</v>
      </c>
      <c r="F23" s="64"/>
      <c r="G23" s="1" t="s">
        <v>171</v>
      </c>
    </row>
    <row r="24" spans="1:17" x14ac:dyDescent="0.45">
      <c r="B24" s="4" t="s">
        <v>169</v>
      </c>
      <c r="O24" s="67" t="s">
        <v>178</v>
      </c>
    </row>
    <row r="25" spans="1:17" ht="54" x14ac:dyDescent="0.45">
      <c r="A25" s="3"/>
      <c r="B25" s="29" t="s">
        <v>85</v>
      </c>
      <c r="C25" s="38" t="s">
        <v>0</v>
      </c>
      <c r="D25" s="30" t="s">
        <v>2</v>
      </c>
      <c r="E25" s="30" t="s">
        <v>3</v>
      </c>
      <c r="F25" s="39" t="s">
        <v>5</v>
      </c>
      <c r="G25" s="36" t="s">
        <v>143</v>
      </c>
      <c r="H25" s="37" t="s">
        <v>142</v>
      </c>
      <c r="I25" s="37" t="s">
        <v>164</v>
      </c>
      <c r="J25" s="37" t="s">
        <v>132</v>
      </c>
      <c r="K25" s="37" t="s">
        <v>173</v>
      </c>
      <c r="L25" s="37" t="s">
        <v>174</v>
      </c>
      <c r="M25" s="71" t="s">
        <v>177</v>
      </c>
      <c r="N25" s="71" t="s">
        <v>176</v>
      </c>
      <c r="O25" s="71" t="s">
        <v>175</v>
      </c>
      <c r="P25" s="29" t="s">
        <v>133</v>
      </c>
    </row>
    <row r="26" spans="1:17" x14ac:dyDescent="0.45">
      <c r="A26" s="64"/>
      <c r="B26" s="30" t="s">
        <v>180</v>
      </c>
      <c r="C26" s="52" t="s">
        <v>1</v>
      </c>
      <c r="D26" s="30">
        <v>1379</v>
      </c>
      <c r="E26" s="30" t="s">
        <v>4</v>
      </c>
      <c r="F26" s="30" t="s">
        <v>6</v>
      </c>
      <c r="G26" s="40">
        <f>H26/J26</f>
        <v>3.5294117647058823E-2</v>
      </c>
      <c r="H26" s="29">
        <v>60</v>
      </c>
      <c r="I26" s="29">
        <f>J26+400</f>
        <v>2100</v>
      </c>
      <c r="J26" s="29">
        <v>1700</v>
      </c>
      <c r="K26" s="29">
        <v>86.8</v>
      </c>
      <c r="L26" s="29">
        <v>1570</v>
      </c>
      <c r="M26" s="72">
        <f>J26/K26</f>
        <v>19.585253456221199</v>
      </c>
      <c r="N26" s="72">
        <f>J26/L26</f>
        <v>1.0828025477707006</v>
      </c>
      <c r="O26" s="72">
        <f>M26*N26</f>
        <v>21.206962341131234</v>
      </c>
      <c r="P26" s="30" t="s">
        <v>182</v>
      </c>
    </row>
    <row r="27" spans="1:17" s="21" customFormat="1" x14ac:dyDescent="0.45">
      <c r="A27" s="65"/>
      <c r="B27" s="31" t="s">
        <v>87</v>
      </c>
      <c r="C27" s="53"/>
      <c r="D27" s="31">
        <v>1381</v>
      </c>
      <c r="E27" s="31" t="s">
        <v>7</v>
      </c>
      <c r="F27" s="31" t="s">
        <v>8</v>
      </c>
      <c r="G27" s="41">
        <f t="shared" ref="G27:G75" si="0">H27/J27</f>
        <v>3.1E-2</v>
      </c>
      <c r="H27" s="42">
        <v>77.5</v>
      </c>
      <c r="I27" s="42">
        <f>J27+500</f>
        <v>3000</v>
      </c>
      <c r="J27" s="42">
        <v>2500</v>
      </c>
      <c r="K27" s="42">
        <v>284.89999999999998</v>
      </c>
      <c r="L27" s="42">
        <v>2460</v>
      </c>
      <c r="M27" s="74">
        <f t="shared" ref="M27:M75" si="1">J27/K27</f>
        <v>8.7750087750087751</v>
      </c>
      <c r="N27" s="74">
        <f t="shared" ref="N27:N75" si="2">J27/L27</f>
        <v>1.0162601626016261</v>
      </c>
      <c r="O27" s="74">
        <f t="shared" ref="O27:O75" si="3">M27*N27</f>
        <v>8.917691844521114</v>
      </c>
      <c r="P27" s="31" t="s">
        <v>144</v>
      </c>
    </row>
    <row r="28" spans="1:17" x14ac:dyDescent="0.45">
      <c r="A28" s="63"/>
      <c r="B28" s="30" t="s">
        <v>180</v>
      </c>
      <c r="C28" s="54" t="s">
        <v>9</v>
      </c>
      <c r="D28" s="30">
        <v>1518</v>
      </c>
      <c r="E28" s="30" t="s">
        <v>10</v>
      </c>
      <c r="F28" s="30" t="s">
        <v>6</v>
      </c>
      <c r="G28" s="40">
        <f t="shared" si="0"/>
        <v>3.5714285714285712E-2</v>
      </c>
      <c r="H28" s="29">
        <v>50</v>
      </c>
      <c r="I28" s="29">
        <f>J28+300</f>
        <v>1700</v>
      </c>
      <c r="J28" s="29">
        <v>1400</v>
      </c>
      <c r="K28" s="29">
        <v>153.80000000000001</v>
      </c>
      <c r="L28" s="29">
        <v>2533</v>
      </c>
      <c r="M28" s="72">
        <f t="shared" si="1"/>
        <v>9.1027308192457728</v>
      </c>
      <c r="N28" s="72">
        <f t="shared" si="2"/>
        <v>0.55270430319778918</v>
      </c>
      <c r="O28" s="72">
        <f t="shared" si="3"/>
        <v>5.0311184946482754</v>
      </c>
      <c r="P28" s="30" t="s">
        <v>145</v>
      </c>
    </row>
    <row r="29" spans="1:17" x14ac:dyDescent="0.45">
      <c r="A29" s="63"/>
      <c r="B29" s="31" t="s">
        <v>87</v>
      </c>
      <c r="C29" s="55" t="s">
        <v>134</v>
      </c>
      <c r="D29" s="31">
        <v>1878</v>
      </c>
      <c r="E29" s="31" t="s">
        <v>12</v>
      </c>
      <c r="F29" s="31" t="s">
        <v>6</v>
      </c>
      <c r="G29" s="41">
        <f t="shared" si="0"/>
        <v>3.5200000000000002E-2</v>
      </c>
      <c r="H29" s="42">
        <v>616</v>
      </c>
      <c r="I29" s="42">
        <f>J29+4000</f>
        <v>21500</v>
      </c>
      <c r="J29" s="42">
        <v>17500</v>
      </c>
      <c r="K29" s="42">
        <v>1316</v>
      </c>
      <c r="L29" s="42">
        <v>3755</v>
      </c>
      <c r="M29" s="74">
        <f t="shared" si="1"/>
        <v>13.297872340425531</v>
      </c>
      <c r="N29" s="74">
        <f t="shared" si="2"/>
        <v>4.6604527296937412</v>
      </c>
      <c r="O29" s="74">
        <f t="shared" si="3"/>
        <v>61.97410544805507</v>
      </c>
      <c r="P29" s="31" t="s">
        <v>90</v>
      </c>
      <c r="Q29" s="21"/>
    </row>
    <row r="30" spans="1:17" x14ac:dyDescent="0.45">
      <c r="A30" s="63"/>
      <c r="B30" s="31" t="s">
        <v>87</v>
      </c>
      <c r="C30" s="56"/>
      <c r="D30" s="31">
        <v>1847</v>
      </c>
      <c r="E30" s="31" t="s">
        <v>13</v>
      </c>
      <c r="F30" s="30" t="s">
        <v>6</v>
      </c>
      <c r="G30" s="41">
        <f t="shared" si="0"/>
        <v>3.6363636363636362E-2</v>
      </c>
      <c r="H30" s="42">
        <v>80</v>
      </c>
      <c r="I30" s="42">
        <f>J30+500</f>
        <v>2700</v>
      </c>
      <c r="J30" s="42">
        <v>2200</v>
      </c>
      <c r="K30" s="42">
        <v>391.5</v>
      </c>
      <c r="L30" s="42">
        <v>2715</v>
      </c>
      <c r="M30" s="74">
        <f t="shared" si="1"/>
        <v>5.6194125159642399</v>
      </c>
      <c r="N30" s="74">
        <f t="shared" si="2"/>
        <v>0.81031307550644571</v>
      </c>
      <c r="O30" s="74">
        <f t="shared" si="3"/>
        <v>4.5534834383503968</v>
      </c>
      <c r="P30" s="31" t="s">
        <v>146</v>
      </c>
      <c r="Q30" s="21"/>
    </row>
    <row r="31" spans="1:17" x14ac:dyDescent="0.45">
      <c r="A31" s="63"/>
      <c r="B31" s="30" t="s">
        <v>180</v>
      </c>
      <c r="C31" s="57"/>
      <c r="D31" s="30">
        <v>1808</v>
      </c>
      <c r="E31" s="30" t="s">
        <v>14</v>
      </c>
      <c r="F31" s="30" t="s">
        <v>6</v>
      </c>
      <c r="G31" s="40">
        <f t="shared" si="0"/>
        <v>0.04</v>
      </c>
      <c r="H31" s="29">
        <v>60</v>
      </c>
      <c r="I31" s="29">
        <f>J31+400</f>
        <v>1900</v>
      </c>
      <c r="J31" s="29">
        <v>1500</v>
      </c>
      <c r="K31" s="29">
        <v>204.1</v>
      </c>
      <c r="L31" s="29">
        <v>1200</v>
      </c>
      <c r="M31" s="72">
        <f t="shared" si="1"/>
        <v>7.3493385595296425</v>
      </c>
      <c r="N31" s="72">
        <f t="shared" si="2"/>
        <v>1.25</v>
      </c>
      <c r="O31" s="72">
        <f t="shared" si="3"/>
        <v>9.1866731994120538</v>
      </c>
      <c r="P31" s="49" t="s">
        <v>89</v>
      </c>
      <c r="Q31" s="22"/>
    </row>
    <row r="32" spans="1:17" x14ac:dyDescent="0.45">
      <c r="A32" s="63"/>
      <c r="B32" s="30" t="s">
        <v>180</v>
      </c>
      <c r="C32" s="55" t="s">
        <v>17</v>
      </c>
      <c r="D32" s="30">
        <v>3109</v>
      </c>
      <c r="E32" s="30" t="s">
        <v>16</v>
      </c>
      <c r="F32" s="30" t="s">
        <v>6</v>
      </c>
      <c r="G32" s="40">
        <f t="shared" si="0"/>
        <v>0.04</v>
      </c>
      <c r="H32" s="29">
        <v>40</v>
      </c>
      <c r="I32" s="29">
        <f>J32+300</f>
        <v>1300</v>
      </c>
      <c r="J32" s="29">
        <v>1000</v>
      </c>
      <c r="K32" s="29">
        <v>125.2</v>
      </c>
      <c r="L32" s="29">
        <v>2866</v>
      </c>
      <c r="M32" s="72">
        <f t="shared" si="1"/>
        <v>7.9872204472843444</v>
      </c>
      <c r="N32" s="72">
        <f t="shared" si="2"/>
        <v>0.34891835310537334</v>
      </c>
      <c r="O32" s="72">
        <f t="shared" si="3"/>
        <v>2.786887804356017</v>
      </c>
      <c r="P32" s="30" t="s">
        <v>86</v>
      </c>
    </row>
    <row r="33" spans="1:17" x14ac:dyDescent="0.45">
      <c r="A33" s="63"/>
      <c r="B33" s="31" t="s">
        <v>180</v>
      </c>
      <c r="C33" s="57"/>
      <c r="D33" s="31">
        <v>3597</v>
      </c>
      <c r="E33" s="31" t="s">
        <v>18</v>
      </c>
      <c r="F33" s="31" t="s">
        <v>8</v>
      </c>
      <c r="G33" s="41">
        <f t="shared" si="0"/>
        <v>3.5294117647058823E-2</v>
      </c>
      <c r="H33" s="42">
        <v>300</v>
      </c>
      <c r="I33" s="42">
        <f>J33+1500</f>
        <v>10000</v>
      </c>
      <c r="J33" s="42">
        <v>8500</v>
      </c>
      <c r="K33" s="42">
        <v>676.4</v>
      </c>
      <c r="L33" s="42">
        <v>10972</v>
      </c>
      <c r="M33" s="74">
        <f t="shared" si="1"/>
        <v>12.566528681253697</v>
      </c>
      <c r="N33" s="74">
        <f t="shared" si="2"/>
        <v>0.7746992344148742</v>
      </c>
      <c r="O33" s="74">
        <f t="shared" si="3"/>
        <v>9.7352801486197986</v>
      </c>
      <c r="P33" s="30" t="s">
        <v>183</v>
      </c>
    </row>
    <row r="34" spans="1:17" x14ac:dyDescent="0.45">
      <c r="A34" s="63"/>
      <c r="B34" s="31" t="s">
        <v>87</v>
      </c>
      <c r="C34" s="30" t="s">
        <v>19</v>
      </c>
      <c r="D34" s="31">
        <v>4188</v>
      </c>
      <c r="E34" s="31" t="s">
        <v>20</v>
      </c>
      <c r="F34" s="31" t="s">
        <v>6</v>
      </c>
      <c r="G34" s="41">
        <f t="shared" si="0"/>
        <v>0.04</v>
      </c>
      <c r="H34" s="42">
        <v>40</v>
      </c>
      <c r="I34" s="42">
        <f>J34+700</f>
        <v>1700</v>
      </c>
      <c r="J34" s="42">
        <v>1000</v>
      </c>
      <c r="K34" s="42">
        <v>118.3</v>
      </c>
      <c r="L34" s="42">
        <v>953.1</v>
      </c>
      <c r="M34" s="74">
        <f t="shared" si="1"/>
        <v>8.4530853761622993</v>
      </c>
      <c r="N34" s="74">
        <f t="shared" si="2"/>
        <v>1.0492078480747036</v>
      </c>
      <c r="O34" s="74">
        <f t="shared" si="3"/>
        <v>8.8690435171149922</v>
      </c>
      <c r="P34" s="30" t="s">
        <v>88</v>
      </c>
    </row>
    <row r="35" spans="1:17" x14ac:dyDescent="0.45">
      <c r="A35" s="63"/>
      <c r="B35" s="30" t="s">
        <v>180</v>
      </c>
      <c r="C35" s="30" t="s">
        <v>21</v>
      </c>
      <c r="D35" s="30">
        <v>4569</v>
      </c>
      <c r="E35" s="30" t="s">
        <v>22</v>
      </c>
      <c r="F35" s="30" t="s">
        <v>6</v>
      </c>
      <c r="G35" s="40">
        <f t="shared" si="0"/>
        <v>3.5714285714285712E-2</v>
      </c>
      <c r="H35" s="29">
        <v>75</v>
      </c>
      <c r="I35" s="29">
        <f>J35+500</f>
        <v>2600</v>
      </c>
      <c r="J35" s="29">
        <v>2100</v>
      </c>
      <c r="K35" s="29">
        <v>123.9</v>
      </c>
      <c r="L35" s="29">
        <v>2102</v>
      </c>
      <c r="M35" s="72">
        <f t="shared" si="1"/>
        <v>16.949152542372879</v>
      </c>
      <c r="N35" s="72">
        <f t="shared" si="2"/>
        <v>0.99904852521408183</v>
      </c>
      <c r="O35" s="72">
        <f t="shared" si="3"/>
        <v>16.933025851086128</v>
      </c>
      <c r="P35" s="30" t="s">
        <v>91</v>
      </c>
    </row>
    <row r="36" spans="1:17" x14ac:dyDescent="0.45">
      <c r="A36" s="63"/>
      <c r="B36" s="31" t="s">
        <v>180</v>
      </c>
      <c r="C36" s="55" t="s">
        <v>24</v>
      </c>
      <c r="D36" s="31">
        <v>5019</v>
      </c>
      <c r="E36" s="31" t="s">
        <v>23</v>
      </c>
      <c r="F36" s="31" t="s">
        <v>6</v>
      </c>
      <c r="G36" s="41">
        <f t="shared" si="0"/>
        <v>0.04</v>
      </c>
      <c r="H36" s="42">
        <v>160</v>
      </c>
      <c r="I36" s="42">
        <f>J36+700</f>
        <v>4700</v>
      </c>
      <c r="J36" s="42">
        <v>4000</v>
      </c>
      <c r="K36" s="42">
        <v>530.29999999999995</v>
      </c>
      <c r="L36" s="42">
        <v>4191</v>
      </c>
      <c r="M36" s="74">
        <f t="shared" si="1"/>
        <v>7.5429002451442591</v>
      </c>
      <c r="N36" s="74">
        <f t="shared" si="2"/>
        <v>0.95442615127654495</v>
      </c>
      <c r="O36" s="74">
        <f t="shared" si="3"/>
        <v>7.1991412504359422</v>
      </c>
      <c r="P36" s="30" t="s">
        <v>92</v>
      </c>
    </row>
    <row r="37" spans="1:17" x14ac:dyDescent="0.45">
      <c r="A37" s="63"/>
      <c r="B37" s="31" t="s">
        <v>180</v>
      </c>
      <c r="C37" s="56"/>
      <c r="D37" s="31">
        <v>5020</v>
      </c>
      <c r="E37" s="31" t="s">
        <v>25</v>
      </c>
      <c r="F37" s="31" t="s">
        <v>6</v>
      </c>
      <c r="G37" s="41">
        <f t="shared" si="0"/>
        <v>3.6666666666666667E-2</v>
      </c>
      <c r="H37" s="42">
        <v>22</v>
      </c>
      <c r="I37" s="42">
        <f>J37+100</f>
        <v>700</v>
      </c>
      <c r="J37" s="42">
        <v>600</v>
      </c>
      <c r="K37" s="42">
        <v>93.1</v>
      </c>
      <c r="L37" s="42">
        <v>804.7</v>
      </c>
      <c r="M37" s="74">
        <f t="shared" si="1"/>
        <v>6.4446831364124604</v>
      </c>
      <c r="N37" s="74">
        <f t="shared" si="2"/>
        <v>0.74561948552255497</v>
      </c>
      <c r="O37" s="74">
        <f t="shared" si="3"/>
        <v>4.805281324527745</v>
      </c>
      <c r="P37" s="30" t="s">
        <v>93</v>
      </c>
    </row>
    <row r="38" spans="1:17" x14ac:dyDescent="0.45">
      <c r="A38" s="63"/>
      <c r="B38" s="31" t="s">
        <v>87</v>
      </c>
      <c r="C38" s="57"/>
      <c r="D38" s="31">
        <v>5108</v>
      </c>
      <c r="E38" s="31" t="s">
        <v>26</v>
      </c>
      <c r="F38" s="31" t="s">
        <v>6</v>
      </c>
      <c r="G38" s="41">
        <f t="shared" si="0"/>
        <v>3.5555555555555556E-2</v>
      </c>
      <c r="H38" s="42">
        <v>160</v>
      </c>
      <c r="I38" s="42">
        <f>J38+700</f>
        <v>5200</v>
      </c>
      <c r="J38" s="42">
        <v>4500</v>
      </c>
      <c r="K38" s="42">
        <v>410.4</v>
      </c>
      <c r="L38" s="42">
        <v>3135</v>
      </c>
      <c r="M38" s="74">
        <f t="shared" si="1"/>
        <v>10.964912280701755</v>
      </c>
      <c r="N38" s="74">
        <f t="shared" si="2"/>
        <v>1.4354066985645932</v>
      </c>
      <c r="O38" s="74">
        <f t="shared" si="3"/>
        <v>15.739108536892472</v>
      </c>
      <c r="P38" s="49" t="s">
        <v>147</v>
      </c>
    </row>
    <row r="39" spans="1:17" s="3" customFormat="1" x14ac:dyDescent="0.45">
      <c r="A39" s="63"/>
      <c r="B39" s="32" t="s">
        <v>87</v>
      </c>
      <c r="C39" s="34" t="s">
        <v>28</v>
      </c>
      <c r="D39" s="32">
        <v>5352</v>
      </c>
      <c r="E39" s="32" t="s">
        <v>27</v>
      </c>
      <c r="F39" s="31" t="s">
        <v>6</v>
      </c>
      <c r="G39" s="43">
        <f t="shared" si="0"/>
        <v>0.04</v>
      </c>
      <c r="H39" s="44">
        <v>280</v>
      </c>
      <c r="I39" s="44">
        <f>J39+1500</f>
        <v>8500</v>
      </c>
      <c r="J39" s="44">
        <v>7000</v>
      </c>
      <c r="K39" s="44">
        <v>937.7</v>
      </c>
      <c r="L39" s="44">
        <v>6233</v>
      </c>
      <c r="M39" s="74">
        <f t="shared" si="1"/>
        <v>7.4650741175215947</v>
      </c>
      <c r="N39" s="74">
        <f t="shared" si="2"/>
        <v>1.1230547088079577</v>
      </c>
      <c r="O39" s="74">
        <f t="shared" si="3"/>
        <v>8.3836866392830363</v>
      </c>
      <c r="P39" s="34" t="s">
        <v>148</v>
      </c>
    </row>
    <row r="40" spans="1:17" s="3" customFormat="1" x14ac:dyDescent="0.45">
      <c r="A40" s="63"/>
      <c r="B40" s="30" t="s">
        <v>180</v>
      </c>
      <c r="C40" s="34" t="s">
        <v>30</v>
      </c>
      <c r="D40" s="34">
        <v>7305</v>
      </c>
      <c r="E40" s="34" t="s">
        <v>29</v>
      </c>
      <c r="F40" s="34" t="s">
        <v>6</v>
      </c>
      <c r="G40" s="45">
        <f t="shared" si="0"/>
        <v>4.0625000000000001E-2</v>
      </c>
      <c r="H40" s="46">
        <v>65</v>
      </c>
      <c r="I40" s="46">
        <f>J40+400</f>
        <v>2000</v>
      </c>
      <c r="J40" s="46">
        <v>1600</v>
      </c>
      <c r="K40" s="46">
        <v>215.4</v>
      </c>
      <c r="L40" s="46">
        <v>4211</v>
      </c>
      <c r="M40" s="72">
        <f t="shared" si="1"/>
        <v>7.4280408542246983</v>
      </c>
      <c r="N40" s="72">
        <f t="shared" si="2"/>
        <v>0.37995725480883402</v>
      </c>
      <c r="O40" s="72">
        <f t="shared" si="3"/>
        <v>2.8223380115790828</v>
      </c>
      <c r="P40" s="34" t="s">
        <v>184</v>
      </c>
    </row>
    <row r="41" spans="1:17" s="3" customFormat="1" x14ac:dyDescent="0.45">
      <c r="A41" s="63"/>
      <c r="B41" s="30" t="s">
        <v>180</v>
      </c>
      <c r="C41" s="34" t="s">
        <v>32</v>
      </c>
      <c r="D41" s="34">
        <v>5742</v>
      </c>
      <c r="E41" s="34" t="s">
        <v>31</v>
      </c>
      <c r="F41" s="34" t="s">
        <v>8</v>
      </c>
      <c r="G41" s="45">
        <f t="shared" si="0"/>
        <v>4.0625000000000001E-2</v>
      </c>
      <c r="H41" s="46">
        <v>39</v>
      </c>
      <c r="I41" s="46">
        <f>J41+150</f>
        <v>1110</v>
      </c>
      <c r="J41" s="46">
        <v>960</v>
      </c>
      <c r="K41" s="46">
        <v>64.2</v>
      </c>
      <c r="L41" s="46">
        <v>870.9</v>
      </c>
      <c r="M41" s="72">
        <f t="shared" si="1"/>
        <v>14.953271028037383</v>
      </c>
      <c r="N41" s="72">
        <f t="shared" si="2"/>
        <v>1.1023079572855667</v>
      </c>
      <c r="O41" s="72">
        <f t="shared" si="3"/>
        <v>16.483109641653336</v>
      </c>
      <c r="P41" s="34" t="s">
        <v>94</v>
      </c>
    </row>
    <row r="42" spans="1:17" s="3" customFormat="1" x14ac:dyDescent="0.45">
      <c r="A42" s="64"/>
      <c r="B42" s="30" t="s">
        <v>180</v>
      </c>
      <c r="C42" s="34" t="s">
        <v>33</v>
      </c>
      <c r="D42" s="34">
        <v>5985</v>
      </c>
      <c r="E42" s="34" t="s">
        <v>34</v>
      </c>
      <c r="F42" s="34" t="s">
        <v>6</v>
      </c>
      <c r="G42" s="45">
        <f t="shared" si="0"/>
        <v>4.5238095238095237E-2</v>
      </c>
      <c r="H42" s="46">
        <v>19</v>
      </c>
      <c r="I42" s="46">
        <f>J42+80</f>
        <v>500</v>
      </c>
      <c r="J42" s="46">
        <v>420</v>
      </c>
      <c r="K42" s="46">
        <v>50.1</v>
      </c>
      <c r="L42" s="46">
        <v>1130</v>
      </c>
      <c r="M42" s="72">
        <f t="shared" si="1"/>
        <v>8.3832335329341312</v>
      </c>
      <c r="N42" s="72">
        <f t="shared" si="2"/>
        <v>0.37168141592920356</v>
      </c>
      <c r="O42" s="72">
        <f t="shared" si="3"/>
        <v>3.1158921095861376</v>
      </c>
      <c r="P42" s="34" t="s">
        <v>95</v>
      </c>
    </row>
    <row r="43" spans="1:17" s="3" customFormat="1" x14ac:dyDescent="0.45">
      <c r="A43" s="64"/>
      <c r="B43" s="30" t="s">
        <v>180</v>
      </c>
      <c r="C43" s="34" t="s">
        <v>35</v>
      </c>
      <c r="D43" s="34">
        <v>6393</v>
      </c>
      <c r="E43" s="34" t="s">
        <v>36</v>
      </c>
      <c r="F43" s="34" t="s">
        <v>6</v>
      </c>
      <c r="G43" s="45">
        <f t="shared" si="0"/>
        <v>4.1176470588235294E-2</v>
      </c>
      <c r="H43" s="46">
        <v>70</v>
      </c>
      <c r="I43" s="46">
        <f>J43+400</f>
        <v>2100</v>
      </c>
      <c r="J43" s="46">
        <v>1700</v>
      </c>
      <c r="K43" s="46">
        <v>219.3</v>
      </c>
      <c r="L43" s="46">
        <v>4046</v>
      </c>
      <c r="M43" s="72">
        <f t="shared" si="1"/>
        <v>7.7519379844961236</v>
      </c>
      <c r="N43" s="72">
        <f t="shared" si="2"/>
        <v>0.42016806722689076</v>
      </c>
      <c r="O43" s="72">
        <f t="shared" si="3"/>
        <v>3.2571168002084554</v>
      </c>
      <c r="P43" s="34" t="s">
        <v>149</v>
      </c>
    </row>
    <row r="44" spans="1:17" s="3" customFormat="1" x14ac:dyDescent="0.45">
      <c r="A44" s="63"/>
      <c r="B44" s="30" t="s">
        <v>180</v>
      </c>
      <c r="C44" s="59" t="s">
        <v>135</v>
      </c>
      <c r="D44" s="34">
        <v>7751</v>
      </c>
      <c r="E44" s="34" t="s">
        <v>38</v>
      </c>
      <c r="F44" s="34" t="s">
        <v>6</v>
      </c>
      <c r="G44" s="45">
        <f t="shared" si="0"/>
        <v>5.1612903225806452E-2</v>
      </c>
      <c r="H44" s="46">
        <v>160</v>
      </c>
      <c r="I44" s="46">
        <f>J44+700</f>
        <v>3800</v>
      </c>
      <c r="J44" s="46">
        <v>3100</v>
      </c>
      <c r="K44" s="46">
        <v>150.4</v>
      </c>
      <c r="L44" s="46">
        <v>2544</v>
      </c>
      <c r="M44" s="72">
        <f t="shared" si="1"/>
        <v>20.611702127659573</v>
      </c>
      <c r="N44" s="72">
        <f t="shared" si="2"/>
        <v>1.2185534591194969</v>
      </c>
      <c r="O44" s="72">
        <f t="shared" si="3"/>
        <v>25.116460926000265</v>
      </c>
      <c r="P44" s="50" t="s">
        <v>96</v>
      </c>
      <c r="Q44" s="23"/>
    </row>
    <row r="45" spans="1:17" s="3" customFormat="1" x14ac:dyDescent="0.45">
      <c r="A45" s="63"/>
      <c r="B45" s="30" t="s">
        <v>180</v>
      </c>
      <c r="C45" s="60"/>
      <c r="D45" s="34">
        <v>6889</v>
      </c>
      <c r="E45" s="34" t="s">
        <v>39</v>
      </c>
      <c r="F45" s="34" t="s">
        <v>8</v>
      </c>
      <c r="G45" s="45">
        <f t="shared" si="0"/>
        <v>4.0476190476190478E-2</v>
      </c>
      <c r="H45" s="46">
        <v>170</v>
      </c>
      <c r="I45" s="46">
        <f>J45+1000</f>
        <v>5200</v>
      </c>
      <c r="J45" s="46">
        <v>4200</v>
      </c>
      <c r="K45" s="46">
        <v>564.4</v>
      </c>
      <c r="L45" s="46">
        <v>5418</v>
      </c>
      <c r="M45" s="72">
        <f t="shared" si="1"/>
        <v>7.4415308291991495</v>
      </c>
      <c r="N45" s="72">
        <f t="shared" si="2"/>
        <v>0.77519379844961245</v>
      </c>
      <c r="O45" s="72">
        <f t="shared" si="3"/>
        <v>5.7686285497667829</v>
      </c>
      <c r="P45" s="34" t="s">
        <v>97</v>
      </c>
    </row>
    <row r="46" spans="1:17" s="3" customFormat="1" x14ac:dyDescent="0.45">
      <c r="A46" s="63"/>
      <c r="B46" s="30" t="s">
        <v>180</v>
      </c>
      <c r="C46" s="34" t="s">
        <v>40</v>
      </c>
      <c r="D46" s="34">
        <v>7270</v>
      </c>
      <c r="E46" s="34" t="s">
        <v>41</v>
      </c>
      <c r="F46" s="34" t="s">
        <v>6</v>
      </c>
      <c r="G46" s="45">
        <f t="shared" si="0"/>
        <v>4.8000000000000001E-2</v>
      </c>
      <c r="H46" s="46">
        <v>144</v>
      </c>
      <c r="I46" s="46">
        <f>J46+700</f>
        <v>3700</v>
      </c>
      <c r="J46" s="46">
        <v>3000</v>
      </c>
      <c r="K46" s="46">
        <v>303.89999999999998</v>
      </c>
      <c r="L46" s="46">
        <v>2191</v>
      </c>
      <c r="M46" s="72">
        <f t="shared" si="1"/>
        <v>9.8716683119447186</v>
      </c>
      <c r="N46" s="72">
        <f t="shared" si="2"/>
        <v>1.3692377909630307</v>
      </c>
      <c r="O46" s="72">
        <f t="shared" si="3"/>
        <v>13.516661312566937</v>
      </c>
      <c r="P46" s="35" t="s">
        <v>98</v>
      </c>
      <c r="Q46" s="24"/>
    </row>
    <row r="47" spans="1:17" s="3" customFormat="1" x14ac:dyDescent="0.45">
      <c r="A47" s="64"/>
      <c r="B47" s="30" t="s">
        <v>180</v>
      </c>
      <c r="C47" s="59" t="s">
        <v>43</v>
      </c>
      <c r="D47" s="34">
        <v>7822</v>
      </c>
      <c r="E47" s="34" t="s">
        <v>42</v>
      </c>
      <c r="F47" s="34" t="s">
        <v>6</v>
      </c>
      <c r="G47" s="45">
        <f t="shared" si="0"/>
        <v>5.6666666666666664E-2</v>
      </c>
      <c r="H47" s="46">
        <v>17</v>
      </c>
      <c r="I47" s="46">
        <f>J47+80</f>
        <v>380</v>
      </c>
      <c r="J47" s="46">
        <v>300</v>
      </c>
      <c r="K47" s="46">
        <v>1.1000000000000001</v>
      </c>
      <c r="L47" s="46">
        <v>955.9</v>
      </c>
      <c r="M47" s="72">
        <f t="shared" si="1"/>
        <v>272.72727272727269</v>
      </c>
      <c r="N47" s="72">
        <f t="shared" si="2"/>
        <v>0.31384035987027931</v>
      </c>
      <c r="O47" s="72">
        <f t="shared" si="3"/>
        <v>85.59282541916707</v>
      </c>
      <c r="P47" s="35" t="s">
        <v>99</v>
      </c>
      <c r="Q47" s="24"/>
    </row>
    <row r="48" spans="1:17" s="3" customFormat="1" x14ac:dyDescent="0.45">
      <c r="A48" s="64"/>
      <c r="B48" s="30" t="s">
        <v>180</v>
      </c>
      <c r="C48" s="60"/>
      <c r="D48" s="34">
        <v>7945</v>
      </c>
      <c r="E48" s="34" t="s">
        <v>44</v>
      </c>
      <c r="F48" s="34" t="s">
        <v>11</v>
      </c>
      <c r="G48" s="45">
        <f t="shared" si="0"/>
        <v>3.8461538461538464E-2</v>
      </c>
      <c r="H48" s="46">
        <v>50</v>
      </c>
      <c r="I48" s="46">
        <f>J48+300</f>
        <v>1600</v>
      </c>
      <c r="J48" s="46">
        <v>1300</v>
      </c>
      <c r="K48" s="46">
        <v>123.6</v>
      </c>
      <c r="L48" s="46">
        <v>2466</v>
      </c>
      <c r="M48" s="72">
        <f t="shared" si="1"/>
        <v>10.51779935275081</v>
      </c>
      <c r="N48" s="72">
        <f t="shared" si="2"/>
        <v>0.52716950527169504</v>
      </c>
      <c r="O48" s="72">
        <f t="shared" si="3"/>
        <v>5.5446630813365987</v>
      </c>
      <c r="P48" s="35" t="s">
        <v>150</v>
      </c>
      <c r="Q48" s="25"/>
    </row>
    <row r="49" spans="1:18" s="3" customFormat="1" x14ac:dyDescent="0.45">
      <c r="A49" s="64"/>
      <c r="B49" s="30" t="s">
        <v>180</v>
      </c>
      <c r="C49" s="59" t="s">
        <v>45</v>
      </c>
      <c r="D49" s="34">
        <v>9312</v>
      </c>
      <c r="E49" s="34" t="s">
        <v>46</v>
      </c>
      <c r="F49" s="34" t="s">
        <v>6</v>
      </c>
      <c r="G49" s="45">
        <f t="shared" si="0"/>
        <v>4.1666666666666664E-2</v>
      </c>
      <c r="H49" s="46">
        <v>50</v>
      </c>
      <c r="I49" s="46">
        <f>J49+300</f>
        <v>1500</v>
      </c>
      <c r="J49" s="46">
        <v>1200</v>
      </c>
      <c r="K49" s="46">
        <v>160.80000000000001</v>
      </c>
      <c r="L49" s="46">
        <v>2670</v>
      </c>
      <c r="M49" s="72">
        <f t="shared" si="1"/>
        <v>7.4626865671641784</v>
      </c>
      <c r="N49" s="72">
        <f t="shared" si="2"/>
        <v>0.449438202247191</v>
      </c>
      <c r="O49" s="72">
        <f t="shared" si="3"/>
        <v>3.3540164346805295</v>
      </c>
      <c r="P49" s="51" t="s">
        <v>136</v>
      </c>
      <c r="Q49" s="25"/>
    </row>
    <row r="50" spans="1:18" s="3" customFormat="1" x14ac:dyDescent="0.45">
      <c r="A50" s="64"/>
      <c r="B50" s="32" t="s">
        <v>87</v>
      </c>
      <c r="C50" s="60"/>
      <c r="D50" s="32">
        <v>9368</v>
      </c>
      <c r="E50" s="32" t="s">
        <v>137</v>
      </c>
      <c r="F50" s="32" t="s">
        <v>6</v>
      </c>
      <c r="G50" s="43">
        <f t="shared" si="0"/>
        <v>2.9090909090909091E-2</v>
      </c>
      <c r="H50" s="44">
        <v>32</v>
      </c>
      <c r="I50" s="44">
        <f>J50+300</f>
        <v>1400</v>
      </c>
      <c r="J50" s="44">
        <v>1100</v>
      </c>
      <c r="K50" s="44">
        <v>128.4</v>
      </c>
      <c r="L50" s="44">
        <v>2267</v>
      </c>
      <c r="M50" s="74">
        <f t="shared" si="1"/>
        <v>8.5669781931464168</v>
      </c>
      <c r="N50" s="74">
        <f t="shared" si="2"/>
        <v>0.48522276135862374</v>
      </c>
      <c r="O50" s="74">
        <f t="shared" si="3"/>
        <v>4.156892815377617</v>
      </c>
      <c r="P50" s="51" t="s">
        <v>151</v>
      </c>
      <c r="Q50" s="25"/>
    </row>
    <row r="51" spans="1:18" s="3" customFormat="1" x14ac:dyDescent="0.45">
      <c r="A51" s="63"/>
      <c r="B51" s="30" t="s">
        <v>180</v>
      </c>
      <c r="C51" s="59" t="s">
        <v>50</v>
      </c>
      <c r="D51" s="34">
        <v>3817</v>
      </c>
      <c r="E51" s="34" t="s">
        <v>51</v>
      </c>
      <c r="F51" s="34" t="s">
        <v>6</v>
      </c>
      <c r="G51" s="45">
        <f t="shared" si="0"/>
        <v>4.0740740740740744E-2</v>
      </c>
      <c r="H51" s="46">
        <v>110</v>
      </c>
      <c r="I51" s="46">
        <f>J51+500</f>
        <v>3200</v>
      </c>
      <c r="J51" s="46">
        <v>2700</v>
      </c>
      <c r="K51" s="46">
        <v>202.6</v>
      </c>
      <c r="L51" s="46">
        <v>1613</v>
      </c>
      <c r="M51" s="72">
        <f t="shared" si="1"/>
        <v>13.326752221125371</v>
      </c>
      <c r="N51" s="72">
        <f t="shared" si="2"/>
        <v>1.6738995660260385</v>
      </c>
      <c r="O51" s="72">
        <f t="shared" si="3"/>
        <v>22.307644759478304</v>
      </c>
      <c r="P51" s="51" t="s">
        <v>100</v>
      </c>
      <c r="Q51" s="25"/>
    </row>
    <row r="52" spans="1:18" s="3" customFormat="1" x14ac:dyDescent="0.45">
      <c r="A52" s="63"/>
      <c r="B52" s="32" t="s">
        <v>87</v>
      </c>
      <c r="C52" s="58"/>
      <c r="D52" s="32">
        <v>9422</v>
      </c>
      <c r="E52" s="32" t="s">
        <v>53</v>
      </c>
      <c r="F52" s="32" t="s">
        <v>6</v>
      </c>
      <c r="G52" s="43">
        <f t="shared" si="0"/>
        <v>3.5294117647058823E-2</v>
      </c>
      <c r="H52" s="44">
        <v>60</v>
      </c>
      <c r="I52" s="44">
        <f>J52+400</f>
        <v>2100</v>
      </c>
      <c r="J52" s="44">
        <v>1700</v>
      </c>
      <c r="K52" s="44">
        <v>156.5</v>
      </c>
      <c r="L52" s="44">
        <v>945.1</v>
      </c>
      <c r="M52" s="74">
        <f t="shared" si="1"/>
        <v>10.862619808306709</v>
      </c>
      <c r="N52" s="74">
        <f t="shared" si="2"/>
        <v>1.7987514548725003</v>
      </c>
      <c r="O52" s="74">
        <f t="shared" si="3"/>
        <v>19.539153183918533</v>
      </c>
      <c r="P52" s="51" t="s">
        <v>101</v>
      </c>
      <c r="Q52" s="25"/>
    </row>
    <row r="53" spans="1:18" s="3" customFormat="1" x14ac:dyDescent="0.45">
      <c r="A53" s="64"/>
      <c r="B53" s="32" t="s">
        <v>87</v>
      </c>
      <c r="C53" s="58"/>
      <c r="D53" s="32">
        <v>9436</v>
      </c>
      <c r="E53" s="32" t="s">
        <v>47</v>
      </c>
      <c r="F53" s="32" t="s">
        <v>6</v>
      </c>
      <c r="G53" s="43">
        <f t="shared" si="0"/>
        <v>3.5789473684210524E-2</v>
      </c>
      <c r="H53" s="44">
        <v>136</v>
      </c>
      <c r="I53" s="44">
        <f>J53+700</f>
        <v>4500</v>
      </c>
      <c r="J53" s="44">
        <v>3800</v>
      </c>
      <c r="K53" s="44">
        <v>342.3</v>
      </c>
      <c r="L53" s="44">
        <v>2965</v>
      </c>
      <c r="M53" s="74">
        <f t="shared" si="1"/>
        <v>11.101373064563248</v>
      </c>
      <c r="N53" s="74">
        <f t="shared" si="2"/>
        <v>1.281618887015177</v>
      </c>
      <c r="O53" s="74">
        <f t="shared" si="3"/>
        <v>14.227729391345814</v>
      </c>
      <c r="P53" s="51" t="s">
        <v>102</v>
      </c>
      <c r="Q53" s="25"/>
    </row>
    <row r="54" spans="1:18" s="3" customFormat="1" x14ac:dyDescent="0.45">
      <c r="A54" s="64"/>
      <c r="B54" s="31" t="s">
        <v>180</v>
      </c>
      <c r="C54" s="58"/>
      <c r="D54" s="32">
        <v>9437</v>
      </c>
      <c r="E54" s="32" t="s">
        <v>52</v>
      </c>
      <c r="F54" s="32" t="s">
        <v>6</v>
      </c>
      <c r="G54" s="43">
        <f t="shared" si="0"/>
        <v>4.8000000000000001E-2</v>
      </c>
      <c r="H54" s="44">
        <v>120</v>
      </c>
      <c r="I54" s="44">
        <f>J54+500</f>
        <v>3000</v>
      </c>
      <c r="J54" s="44">
        <v>2500</v>
      </c>
      <c r="K54" s="44">
        <v>175.1</v>
      </c>
      <c r="L54" s="44">
        <v>1608</v>
      </c>
      <c r="M54" s="74">
        <f t="shared" si="1"/>
        <v>14.277555682467161</v>
      </c>
      <c r="N54" s="74">
        <f t="shared" si="2"/>
        <v>1.5547263681592041</v>
      </c>
      <c r="O54" s="74">
        <f t="shared" si="3"/>
        <v>22.197692292392976</v>
      </c>
      <c r="P54" s="35" t="s">
        <v>179</v>
      </c>
      <c r="Q54" s="25"/>
    </row>
    <row r="55" spans="1:18" s="3" customFormat="1" x14ac:dyDescent="0.45">
      <c r="A55" s="64"/>
      <c r="B55" s="31" t="s">
        <v>180</v>
      </c>
      <c r="C55" s="59" t="s">
        <v>138</v>
      </c>
      <c r="D55" s="32">
        <v>8566</v>
      </c>
      <c r="E55" s="32" t="s">
        <v>48</v>
      </c>
      <c r="F55" s="32" t="s">
        <v>6</v>
      </c>
      <c r="G55" s="43">
        <f t="shared" si="0"/>
        <v>2.5714285714285714E-2</v>
      </c>
      <c r="H55" s="44">
        <v>90</v>
      </c>
      <c r="I55" s="44">
        <f>J55+700</f>
        <v>4200</v>
      </c>
      <c r="J55" s="44">
        <v>3500</v>
      </c>
      <c r="K55" s="44">
        <v>389.3</v>
      </c>
      <c r="L55" s="44">
        <v>5685</v>
      </c>
      <c r="M55" s="74">
        <f t="shared" si="1"/>
        <v>8.9904957616234267</v>
      </c>
      <c r="N55" s="74">
        <f t="shared" si="2"/>
        <v>0.61565523306948111</v>
      </c>
      <c r="O55" s="74">
        <f t="shared" si="3"/>
        <v>5.5350457635324526</v>
      </c>
      <c r="P55" s="51" t="s">
        <v>152</v>
      </c>
      <c r="Q55" s="25"/>
    </row>
    <row r="56" spans="1:18" s="3" customFormat="1" x14ac:dyDescent="0.45">
      <c r="A56" s="64"/>
      <c r="B56" s="31" t="s">
        <v>180</v>
      </c>
      <c r="C56" s="58"/>
      <c r="D56" s="32">
        <v>8593</v>
      </c>
      <c r="E56" s="32" t="s">
        <v>49</v>
      </c>
      <c r="F56" s="32" t="s">
        <v>6</v>
      </c>
      <c r="G56" s="43">
        <f t="shared" si="0"/>
        <v>4.1666666666666664E-2</v>
      </c>
      <c r="H56" s="44">
        <v>25</v>
      </c>
      <c r="I56" s="44">
        <f>J56+100</f>
        <v>700</v>
      </c>
      <c r="J56" s="44">
        <v>600</v>
      </c>
      <c r="K56" s="44">
        <v>78.599999999999994</v>
      </c>
      <c r="L56" s="44">
        <v>840.5</v>
      </c>
      <c r="M56" s="74">
        <f t="shared" si="1"/>
        <v>7.6335877862595423</v>
      </c>
      <c r="N56" s="74">
        <f t="shared" si="2"/>
        <v>0.71386079714455686</v>
      </c>
      <c r="O56" s="74">
        <f t="shared" si="3"/>
        <v>5.4493190621721901</v>
      </c>
      <c r="P56" s="35" t="s">
        <v>153</v>
      </c>
      <c r="Q56" s="25"/>
    </row>
    <row r="57" spans="1:18" s="3" customFormat="1" x14ac:dyDescent="0.45">
      <c r="A57" s="63"/>
      <c r="B57" s="32" t="s">
        <v>109</v>
      </c>
      <c r="C57" s="58"/>
      <c r="D57" s="32">
        <v>8591</v>
      </c>
      <c r="E57" s="32" t="s">
        <v>15</v>
      </c>
      <c r="F57" s="32" t="s">
        <v>6</v>
      </c>
      <c r="G57" s="43">
        <f t="shared" si="0"/>
        <v>3.5348837209302326E-2</v>
      </c>
      <c r="H57" s="44">
        <v>76</v>
      </c>
      <c r="I57" s="44">
        <f>J57+500</f>
        <v>2650</v>
      </c>
      <c r="J57" s="44">
        <v>2150</v>
      </c>
      <c r="K57" s="44">
        <v>261.39999999999998</v>
      </c>
      <c r="L57" s="44">
        <v>2252</v>
      </c>
      <c r="M57" s="74">
        <f t="shared" si="1"/>
        <v>8.2249426166794191</v>
      </c>
      <c r="N57" s="74">
        <f t="shared" si="2"/>
        <v>0.95470692717584371</v>
      </c>
      <c r="O57" s="74">
        <f t="shared" si="3"/>
        <v>7.8524096917676518</v>
      </c>
      <c r="P57" s="46" t="s">
        <v>110</v>
      </c>
      <c r="Q57" s="6"/>
    </row>
    <row r="58" spans="1:18" s="3" customFormat="1" x14ac:dyDescent="0.45">
      <c r="A58" s="63"/>
      <c r="B58" s="33" t="s">
        <v>87</v>
      </c>
      <c r="C58" s="60"/>
      <c r="D58" s="33">
        <v>8570</v>
      </c>
      <c r="E58" s="33" t="s">
        <v>65</v>
      </c>
      <c r="F58" s="34" t="s">
        <v>6</v>
      </c>
      <c r="G58" s="47">
        <f t="shared" si="0"/>
        <v>3.5789473684210524E-2</v>
      </c>
      <c r="H58" s="48">
        <v>68</v>
      </c>
      <c r="I58" s="48">
        <f>J58+400</f>
        <v>2300</v>
      </c>
      <c r="J58" s="48">
        <v>1900</v>
      </c>
      <c r="K58" s="48">
        <v>176.1</v>
      </c>
      <c r="L58" s="48">
        <v>1748</v>
      </c>
      <c r="M58" s="72">
        <f t="shared" si="1"/>
        <v>10.789324247586599</v>
      </c>
      <c r="N58" s="72">
        <f t="shared" si="2"/>
        <v>1.0869565217391304</v>
      </c>
      <c r="O58" s="72">
        <f t="shared" si="3"/>
        <v>11.72752635607239</v>
      </c>
      <c r="P58" s="46" t="s">
        <v>154</v>
      </c>
      <c r="Q58" s="6"/>
    </row>
    <row r="59" spans="1:18" s="3" customFormat="1" x14ac:dyDescent="0.45">
      <c r="A59" s="63"/>
      <c r="B59" s="32" t="s">
        <v>87</v>
      </c>
      <c r="C59" s="59" t="s">
        <v>54</v>
      </c>
      <c r="D59" s="32">
        <v>8078</v>
      </c>
      <c r="E59" s="32" t="s">
        <v>55</v>
      </c>
      <c r="F59" s="32" t="s">
        <v>6</v>
      </c>
      <c r="G59" s="43">
        <f t="shared" si="0"/>
        <v>4.5454545454545456E-2</v>
      </c>
      <c r="H59" s="44">
        <v>150</v>
      </c>
      <c r="I59" s="44">
        <f>J59+700</f>
        <v>4000</v>
      </c>
      <c r="J59" s="44">
        <v>3300</v>
      </c>
      <c r="K59" s="44">
        <v>472.5</v>
      </c>
      <c r="L59" s="44">
        <v>4610</v>
      </c>
      <c r="M59" s="74">
        <f t="shared" si="1"/>
        <v>6.9841269841269842</v>
      </c>
      <c r="N59" s="74">
        <f t="shared" si="2"/>
        <v>0.71583514099783085</v>
      </c>
      <c r="O59" s="74">
        <f t="shared" si="3"/>
        <v>4.9994835244292952</v>
      </c>
      <c r="P59" s="51" t="s">
        <v>103</v>
      </c>
      <c r="Q59" s="25"/>
    </row>
    <row r="60" spans="1:18" s="3" customFormat="1" x14ac:dyDescent="0.45">
      <c r="A60" s="64"/>
      <c r="B60" s="30" t="s">
        <v>180</v>
      </c>
      <c r="C60" s="58"/>
      <c r="D60" s="34">
        <v>7433</v>
      </c>
      <c r="E60" s="34" t="s">
        <v>56</v>
      </c>
      <c r="F60" s="34" t="s">
        <v>8</v>
      </c>
      <c r="G60" s="45">
        <f t="shared" si="0"/>
        <v>4.1666666666666664E-2</v>
      </c>
      <c r="H60" s="46">
        <v>50</v>
      </c>
      <c r="I60" s="46">
        <f>J60+300</f>
        <v>1500</v>
      </c>
      <c r="J60" s="46">
        <v>1200</v>
      </c>
      <c r="K60" s="46">
        <v>126.5</v>
      </c>
      <c r="L60" s="46">
        <v>2624</v>
      </c>
      <c r="M60" s="72">
        <f t="shared" si="1"/>
        <v>9.4861660079051386</v>
      </c>
      <c r="N60" s="72">
        <f t="shared" si="2"/>
        <v>0.45731707317073172</v>
      </c>
      <c r="O60" s="72">
        <f t="shared" si="3"/>
        <v>4.3381856743468621</v>
      </c>
      <c r="P60" s="46" t="s">
        <v>105</v>
      </c>
      <c r="Q60" s="6"/>
      <c r="R60" s="6"/>
    </row>
    <row r="61" spans="1:18" s="3" customFormat="1" x14ac:dyDescent="0.45">
      <c r="A61" s="63"/>
      <c r="B61" s="32" t="s">
        <v>87</v>
      </c>
      <c r="C61" s="60"/>
      <c r="D61" s="32">
        <v>8058</v>
      </c>
      <c r="E61" s="32" t="s">
        <v>104</v>
      </c>
      <c r="F61" s="32" t="s">
        <v>6</v>
      </c>
      <c r="G61" s="43">
        <f t="shared" si="0"/>
        <v>4.0322580645161289E-2</v>
      </c>
      <c r="H61" s="44">
        <v>125</v>
      </c>
      <c r="I61" s="44">
        <f>J61+700</f>
        <v>3800</v>
      </c>
      <c r="J61" s="44">
        <v>3100</v>
      </c>
      <c r="K61" s="44">
        <v>391.5</v>
      </c>
      <c r="L61" s="44">
        <v>3541</v>
      </c>
      <c r="M61" s="74">
        <f t="shared" si="1"/>
        <v>7.9182630906768834</v>
      </c>
      <c r="N61" s="74">
        <f t="shared" si="2"/>
        <v>0.87545890991245412</v>
      </c>
      <c r="O61" s="74">
        <f t="shared" si="3"/>
        <v>6.9321139737640038</v>
      </c>
      <c r="P61" s="46" t="s">
        <v>155</v>
      </c>
      <c r="Q61" s="6"/>
      <c r="R61" s="6"/>
    </row>
    <row r="62" spans="1:18" s="3" customFormat="1" x14ac:dyDescent="0.45">
      <c r="A62" s="63"/>
      <c r="B62" s="32" t="s">
        <v>87</v>
      </c>
      <c r="C62" s="34" t="s">
        <v>57</v>
      </c>
      <c r="D62" s="32">
        <v>7523</v>
      </c>
      <c r="E62" s="32" t="s">
        <v>58</v>
      </c>
      <c r="F62" s="32" t="s">
        <v>8</v>
      </c>
      <c r="G62" s="43">
        <f t="shared" si="0"/>
        <v>4.2857142857142858E-2</v>
      </c>
      <c r="H62" s="44">
        <v>30</v>
      </c>
      <c r="I62" s="44">
        <f>J62+100</f>
        <v>800</v>
      </c>
      <c r="J62" s="44">
        <v>700</v>
      </c>
      <c r="K62" s="44">
        <v>77.400000000000006</v>
      </c>
      <c r="L62" s="44">
        <v>1097</v>
      </c>
      <c r="M62" s="74">
        <f t="shared" si="1"/>
        <v>9.0439276485788103</v>
      </c>
      <c r="N62" s="74">
        <f t="shared" si="2"/>
        <v>0.6381039197812215</v>
      </c>
      <c r="O62" s="74">
        <f t="shared" si="3"/>
        <v>5.7709656827759046</v>
      </c>
      <c r="P62" s="46" t="s">
        <v>156</v>
      </c>
      <c r="Q62" s="6"/>
      <c r="R62" s="6"/>
    </row>
    <row r="63" spans="1:18" s="3" customFormat="1" x14ac:dyDescent="0.45">
      <c r="A63" s="63"/>
      <c r="B63" s="31" t="s">
        <v>181</v>
      </c>
      <c r="C63" s="59" t="s">
        <v>141</v>
      </c>
      <c r="D63" s="32">
        <v>8349</v>
      </c>
      <c r="E63" s="32" t="s">
        <v>59</v>
      </c>
      <c r="F63" s="32" t="s">
        <v>6</v>
      </c>
      <c r="G63" s="43">
        <f t="shared" si="0"/>
        <v>0.04</v>
      </c>
      <c r="H63" s="44">
        <v>50</v>
      </c>
      <c r="I63" s="44">
        <f>J63+300</f>
        <v>1550</v>
      </c>
      <c r="J63" s="44">
        <v>1250</v>
      </c>
      <c r="K63" s="44">
        <v>95</v>
      </c>
      <c r="L63" s="44">
        <v>3079</v>
      </c>
      <c r="M63" s="74">
        <f t="shared" si="1"/>
        <v>13.157894736842104</v>
      </c>
      <c r="N63" s="74">
        <f t="shared" si="2"/>
        <v>0.40597596622279963</v>
      </c>
      <c r="O63" s="74">
        <f t="shared" si="3"/>
        <v>5.3417890292473631</v>
      </c>
      <c r="P63" s="62" t="s">
        <v>157</v>
      </c>
      <c r="Q63" s="6"/>
    </row>
    <row r="64" spans="1:18" s="3" customFormat="1" x14ac:dyDescent="0.45">
      <c r="A64" s="63"/>
      <c r="B64" s="31" t="s">
        <v>181</v>
      </c>
      <c r="C64" s="58"/>
      <c r="D64" s="32">
        <v>8542</v>
      </c>
      <c r="E64" s="32" t="s">
        <v>60</v>
      </c>
      <c r="F64" s="32" t="s">
        <v>6</v>
      </c>
      <c r="G64" s="43">
        <f t="shared" si="0"/>
        <v>0.04</v>
      </c>
      <c r="H64" s="44">
        <v>50</v>
      </c>
      <c r="I64" s="44">
        <f>J64+300</f>
        <v>1550</v>
      </c>
      <c r="J64" s="44">
        <v>1250</v>
      </c>
      <c r="K64" s="44">
        <v>113.1</v>
      </c>
      <c r="L64" s="44">
        <v>3758</v>
      </c>
      <c r="M64" s="74">
        <f t="shared" si="1"/>
        <v>11.052166224580018</v>
      </c>
      <c r="N64" s="74">
        <f t="shared" si="2"/>
        <v>0.33262373602980311</v>
      </c>
      <c r="O64" s="74">
        <f t="shared" si="3"/>
        <v>3.6762128208422098</v>
      </c>
      <c r="P64" s="62" t="s">
        <v>157</v>
      </c>
      <c r="Q64" s="6"/>
    </row>
    <row r="65" spans="1:17" s="3" customFormat="1" x14ac:dyDescent="0.45">
      <c r="A65" s="63"/>
      <c r="B65" s="30" t="s">
        <v>180</v>
      </c>
      <c r="C65" s="60"/>
      <c r="D65" s="34">
        <v>8316</v>
      </c>
      <c r="E65" s="34" t="s">
        <v>61</v>
      </c>
      <c r="F65" s="34" t="s">
        <v>6</v>
      </c>
      <c r="G65" s="45">
        <f t="shared" si="0"/>
        <v>0.04</v>
      </c>
      <c r="H65" s="46">
        <v>180</v>
      </c>
      <c r="I65" s="46">
        <f>J65+700</f>
        <v>5200</v>
      </c>
      <c r="J65" s="46">
        <v>4500</v>
      </c>
      <c r="K65" s="46">
        <v>510.9</v>
      </c>
      <c r="L65" s="46">
        <v>7739</v>
      </c>
      <c r="M65" s="72">
        <f t="shared" si="1"/>
        <v>8.8079859072225481</v>
      </c>
      <c r="N65" s="72">
        <f t="shared" si="2"/>
        <v>0.58147047422147569</v>
      </c>
      <c r="O65" s="72">
        <f t="shared" si="3"/>
        <v>5.1215837424087702</v>
      </c>
      <c r="P65" s="46" t="s">
        <v>106</v>
      </c>
      <c r="Q65" s="6"/>
    </row>
    <row r="66" spans="1:17" s="3" customFormat="1" x14ac:dyDescent="0.45">
      <c r="A66" s="63"/>
      <c r="B66" s="30" t="s">
        <v>180</v>
      </c>
      <c r="C66" s="59" t="s">
        <v>62</v>
      </c>
      <c r="D66" s="34">
        <v>8725</v>
      </c>
      <c r="E66" s="34" t="s">
        <v>63</v>
      </c>
      <c r="F66" s="34" t="s">
        <v>6</v>
      </c>
      <c r="G66" s="45">
        <f t="shared" si="0"/>
        <v>4.0540540540540543E-2</v>
      </c>
      <c r="H66" s="46">
        <v>150</v>
      </c>
      <c r="I66" s="46">
        <f>J66+700</f>
        <v>4400</v>
      </c>
      <c r="J66" s="46">
        <v>3700</v>
      </c>
      <c r="K66" s="46">
        <v>347.9</v>
      </c>
      <c r="L66" s="46">
        <v>4790</v>
      </c>
      <c r="M66" s="72">
        <f t="shared" si="1"/>
        <v>10.635240011497558</v>
      </c>
      <c r="N66" s="72">
        <f t="shared" si="2"/>
        <v>0.77244258872651361</v>
      </c>
      <c r="O66" s="72">
        <f t="shared" si="3"/>
        <v>8.2151123262089705</v>
      </c>
      <c r="P66" s="46" t="s">
        <v>107</v>
      </c>
      <c r="Q66" s="6"/>
    </row>
    <row r="67" spans="1:17" s="3" customFormat="1" x14ac:dyDescent="0.45">
      <c r="A67" s="64"/>
      <c r="B67" s="32" t="s">
        <v>108</v>
      </c>
      <c r="C67" s="60"/>
      <c r="D67" s="32">
        <v>8766</v>
      </c>
      <c r="E67" s="32" t="s">
        <v>64</v>
      </c>
      <c r="F67" s="32" t="s">
        <v>6</v>
      </c>
      <c r="G67" s="43">
        <f t="shared" si="0"/>
        <v>3.5185185185185187E-2</v>
      </c>
      <c r="H67" s="44">
        <v>190</v>
      </c>
      <c r="I67" s="44">
        <f>J67+1000</f>
        <v>6400</v>
      </c>
      <c r="J67" s="44">
        <v>5400</v>
      </c>
      <c r="K67" s="44">
        <v>462.5</v>
      </c>
      <c r="L67" s="44">
        <v>5182</v>
      </c>
      <c r="M67" s="74">
        <f t="shared" si="1"/>
        <v>11.675675675675675</v>
      </c>
      <c r="N67" s="74">
        <f t="shared" si="2"/>
        <v>1.0420686993438826</v>
      </c>
      <c r="O67" s="74">
        <f t="shared" si="3"/>
        <v>12.166856165312359</v>
      </c>
      <c r="P67" s="46" t="s">
        <v>158</v>
      </c>
      <c r="Q67" s="6"/>
    </row>
    <row r="68" spans="1:17" s="3" customFormat="1" x14ac:dyDescent="0.45">
      <c r="A68" s="63"/>
      <c r="B68" s="34" t="s">
        <v>87</v>
      </c>
      <c r="C68" s="59" t="s">
        <v>68</v>
      </c>
      <c r="D68" s="34">
        <v>3242</v>
      </c>
      <c r="E68" s="34" t="s">
        <v>66</v>
      </c>
      <c r="F68" s="34" t="s">
        <v>8</v>
      </c>
      <c r="G68" s="45">
        <f t="shared" si="0"/>
        <v>4.4999999999999998E-2</v>
      </c>
      <c r="H68" s="46">
        <v>18</v>
      </c>
      <c r="I68" s="46">
        <f>J68+80</f>
        <v>480</v>
      </c>
      <c r="J68" s="46">
        <v>400</v>
      </c>
      <c r="K68" s="46">
        <v>57.6</v>
      </c>
      <c r="L68" s="46">
        <v>332.2</v>
      </c>
      <c r="M68" s="72">
        <f t="shared" si="1"/>
        <v>6.9444444444444446</v>
      </c>
      <c r="N68" s="72">
        <f t="shared" si="2"/>
        <v>1.2040939193257074</v>
      </c>
      <c r="O68" s="72">
        <f t="shared" si="3"/>
        <v>8.3617633286507456</v>
      </c>
      <c r="P68" s="46" t="s">
        <v>159</v>
      </c>
      <c r="Q68" s="6"/>
    </row>
    <row r="69" spans="1:17" s="3" customFormat="1" x14ac:dyDescent="0.45">
      <c r="A69" s="63"/>
      <c r="B69" s="31" t="s">
        <v>180</v>
      </c>
      <c r="C69" s="60"/>
      <c r="D69" s="32">
        <v>8887</v>
      </c>
      <c r="E69" s="32" t="s">
        <v>67</v>
      </c>
      <c r="F69" s="32" t="s">
        <v>8</v>
      </c>
      <c r="G69" s="43">
        <f t="shared" si="0"/>
        <v>4.2105263157894736E-2</v>
      </c>
      <c r="H69" s="44">
        <v>40</v>
      </c>
      <c r="I69" s="44">
        <f>J69+150</f>
        <v>1100</v>
      </c>
      <c r="J69" s="44">
        <v>950</v>
      </c>
      <c r="K69" s="44">
        <v>73.8</v>
      </c>
      <c r="L69" s="44">
        <v>999.5</v>
      </c>
      <c r="M69" s="74">
        <f t="shared" si="1"/>
        <v>12.872628726287264</v>
      </c>
      <c r="N69" s="74">
        <f t="shared" si="2"/>
        <v>0.95047523761880937</v>
      </c>
      <c r="O69" s="74">
        <f t="shared" si="3"/>
        <v>12.235114847396598</v>
      </c>
      <c r="P69" s="46" t="s">
        <v>111</v>
      </c>
      <c r="Q69" s="6"/>
    </row>
    <row r="70" spans="1:17" s="3" customFormat="1" x14ac:dyDescent="0.45">
      <c r="A70" s="63"/>
      <c r="B70" s="30" t="s">
        <v>180</v>
      </c>
      <c r="C70" s="58"/>
      <c r="D70" s="34">
        <v>8890</v>
      </c>
      <c r="E70" s="34" t="s">
        <v>69</v>
      </c>
      <c r="F70" s="34" t="s">
        <v>8</v>
      </c>
      <c r="G70" s="45">
        <f t="shared" si="0"/>
        <v>4.0909090909090909E-2</v>
      </c>
      <c r="H70" s="46">
        <v>45</v>
      </c>
      <c r="I70" s="46">
        <f>J70+300</f>
        <v>1400</v>
      </c>
      <c r="J70" s="46">
        <v>1100</v>
      </c>
      <c r="K70" s="46">
        <v>199.3</v>
      </c>
      <c r="L70" s="46">
        <v>1094</v>
      </c>
      <c r="M70" s="72">
        <f t="shared" si="1"/>
        <v>5.5193176116407425</v>
      </c>
      <c r="N70" s="72">
        <f t="shared" si="2"/>
        <v>1.0054844606946984</v>
      </c>
      <c r="O70" s="72">
        <f t="shared" si="3"/>
        <v>5.5495880921433427</v>
      </c>
      <c r="P70" s="46" t="s">
        <v>160</v>
      </c>
      <c r="Q70" s="6"/>
    </row>
    <row r="71" spans="1:17" s="3" customFormat="1" x14ac:dyDescent="0.45">
      <c r="A71" s="63"/>
      <c r="B71" s="32" t="s">
        <v>87</v>
      </c>
      <c r="C71" s="58"/>
      <c r="D71" s="32">
        <v>8935</v>
      </c>
      <c r="E71" s="32" t="s">
        <v>70</v>
      </c>
      <c r="F71" s="32" t="s">
        <v>6</v>
      </c>
      <c r="G71" s="43">
        <f t="shared" si="0"/>
        <v>3.6666666666666667E-2</v>
      </c>
      <c r="H71" s="44">
        <v>44</v>
      </c>
      <c r="I71" s="44">
        <f>J71+300</f>
        <v>1500</v>
      </c>
      <c r="J71" s="44">
        <v>1200</v>
      </c>
      <c r="K71" s="44">
        <v>214.2</v>
      </c>
      <c r="L71" s="44">
        <v>1411</v>
      </c>
      <c r="M71" s="74">
        <f t="shared" si="1"/>
        <v>5.6022408963585439</v>
      </c>
      <c r="N71" s="74">
        <f t="shared" si="2"/>
        <v>0.85046066619418847</v>
      </c>
      <c r="O71" s="74">
        <f t="shared" si="3"/>
        <v>4.7644855248974149</v>
      </c>
      <c r="P71" s="46" t="s">
        <v>112</v>
      </c>
      <c r="Q71" s="6"/>
    </row>
    <row r="72" spans="1:17" s="3" customFormat="1" x14ac:dyDescent="0.45">
      <c r="A72" s="63"/>
      <c r="B72" s="32" t="s">
        <v>109</v>
      </c>
      <c r="C72" s="58"/>
      <c r="D72" s="32">
        <v>3254</v>
      </c>
      <c r="E72" s="32" t="s">
        <v>71</v>
      </c>
      <c r="F72" s="32" t="s">
        <v>6</v>
      </c>
      <c r="G72" s="43">
        <f t="shared" si="0"/>
        <v>2.0799999999999999E-2</v>
      </c>
      <c r="H72" s="44">
        <v>52</v>
      </c>
      <c r="I72" s="44">
        <f>J72+500</f>
        <v>3000</v>
      </c>
      <c r="J72" s="44">
        <v>2500</v>
      </c>
      <c r="K72" s="44">
        <v>347.4</v>
      </c>
      <c r="L72" s="44">
        <v>1624</v>
      </c>
      <c r="M72" s="74">
        <f t="shared" si="1"/>
        <v>7.1963154864709278</v>
      </c>
      <c r="N72" s="74">
        <f t="shared" si="2"/>
        <v>1.5394088669950738</v>
      </c>
      <c r="O72" s="74">
        <f t="shared" si="3"/>
        <v>11.078071869567314</v>
      </c>
      <c r="P72" s="62" t="s">
        <v>161</v>
      </c>
      <c r="Q72" s="6"/>
    </row>
    <row r="73" spans="1:17" s="3" customFormat="1" x14ac:dyDescent="0.45">
      <c r="A73" s="63"/>
      <c r="B73" s="34" t="s">
        <v>87</v>
      </c>
      <c r="C73" s="58"/>
      <c r="D73" s="32">
        <v>8909</v>
      </c>
      <c r="E73" s="32" t="s">
        <v>113</v>
      </c>
      <c r="F73" s="32" t="s">
        <v>8</v>
      </c>
      <c r="G73" s="43">
        <f t="shared" si="0"/>
        <v>2.5999999999999999E-2</v>
      </c>
      <c r="H73" s="44">
        <v>39</v>
      </c>
      <c r="I73" s="44">
        <f>J73+400</f>
        <v>1900</v>
      </c>
      <c r="J73" s="44">
        <v>1500</v>
      </c>
      <c r="K73" s="44">
        <v>181.2</v>
      </c>
      <c r="L73" s="44">
        <v>1048</v>
      </c>
      <c r="M73" s="74">
        <f t="shared" si="1"/>
        <v>8.2781456953642394</v>
      </c>
      <c r="N73" s="74">
        <f t="shared" si="2"/>
        <v>1.4312977099236641</v>
      </c>
      <c r="O73" s="74">
        <f t="shared" si="3"/>
        <v>11.848490976189273</v>
      </c>
      <c r="P73" s="46" t="s">
        <v>114</v>
      </c>
      <c r="Q73" s="6"/>
    </row>
    <row r="74" spans="1:17" s="3" customFormat="1" x14ac:dyDescent="0.45">
      <c r="A74" s="63"/>
      <c r="B74" s="32" t="s">
        <v>115</v>
      </c>
      <c r="C74" s="60"/>
      <c r="D74" s="32">
        <v>3288</v>
      </c>
      <c r="E74" s="32" t="s">
        <v>74</v>
      </c>
      <c r="F74" s="32" t="s">
        <v>6</v>
      </c>
      <c r="G74" s="43">
        <f t="shared" si="0"/>
        <v>0.03</v>
      </c>
      <c r="H74" s="44">
        <v>126</v>
      </c>
      <c r="I74" s="44">
        <f>J74+700</f>
        <v>4900</v>
      </c>
      <c r="J74" s="44">
        <v>4200</v>
      </c>
      <c r="K74" s="44">
        <v>691.3</v>
      </c>
      <c r="L74" s="44">
        <v>2243</v>
      </c>
      <c r="M74" s="74">
        <f t="shared" si="1"/>
        <v>6.0755099088673514</v>
      </c>
      <c r="N74" s="74">
        <f t="shared" si="2"/>
        <v>1.8724921979491753</v>
      </c>
      <c r="O74" s="74">
        <f t="shared" si="3"/>
        <v>11.376344902917021</v>
      </c>
      <c r="P74" s="48" t="s">
        <v>162</v>
      </c>
      <c r="Q74" s="26"/>
    </row>
    <row r="75" spans="1:17" s="3" customFormat="1" x14ac:dyDescent="0.45">
      <c r="A75" s="63"/>
      <c r="B75" s="30" t="s">
        <v>180</v>
      </c>
      <c r="C75" s="34" t="s">
        <v>72</v>
      </c>
      <c r="D75" s="34">
        <v>4544</v>
      </c>
      <c r="E75" s="34" t="s">
        <v>73</v>
      </c>
      <c r="F75" s="34" t="s">
        <v>6</v>
      </c>
      <c r="G75" s="45">
        <f t="shared" si="0"/>
        <v>4.5138888888888888E-2</v>
      </c>
      <c r="H75" s="46">
        <v>130</v>
      </c>
      <c r="I75" s="46">
        <f>J75+500</f>
        <v>3380</v>
      </c>
      <c r="J75" s="46">
        <v>2880</v>
      </c>
      <c r="K75" s="46">
        <v>131.6</v>
      </c>
      <c r="L75" s="46">
        <v>1928</v>
      </c>
      <c r="M75" s="72">
        <f t="shared" si="1"/>
        <v>21.884498480243163</v>
      </c>
      <c r="N75" s="72">
        <f t="shared" si="2"/>
        <v>1.4937759336099585</v>
      </c>
      <c r="O75" s="72">
        <f t="shared" si="3"/>
        <v>32.690537148910948</v>
      </c>
      <c r="P75" s="46" t="s">
        <v>163</v>
      </c>
      <c r="Q75" s="6"/>
    </row>
    <row r="76" spans="1:17" s="3" customFormat="1" x14ac:dyDescent="0.45">
      <c r="E76" s="5"/>
      <c r="F76" s="5"/>
      <c r="G76" s="6"/>
      <c r="H76" s="66" t="s">
        <v>170</v>
      </c>
      <c r="I76" s="6">
        <f>SUM(I26:I75)</f>
        <v>160400</v>
      </c>
      <c r="J76" s="6">
        <f>SUM(J26:J75)</f>
        <v>132360</v>
      </c>
      <c r="K76" s="6"/>
      <c r="L76" s="6"/>
      <c r="M76" s="73"/>
      <c r="N76" s="73"/>
      <c r="O76" s="73"/>
      <c r="P76" s="6"/>
    </row>
    <row r="77" spans="1:17" s="3" customFormat="1" x14ac:dyDescent="0.45">
      <c r="E77" s="5"/>
      <c r="F77" s="5"/>
      <c r="G77" s="6"/>
      <c r="H77" s="6"/>
      <c r="I77" s="6"/>
      <c r="J77" s="6"/>
      <c r="K77" s="6"/>
      <c r="L77" s="6"/>
      <c r="M77" s="73"/>
      <c r="N77" s="73"/>
      <c r="O77" s="73"/>
      <c r="P77" s="6"/>
    </row>
    <row r="78" spans="1:17" s="3" customFormat="1" x14ac:dyDescent="0.45">
      <c r="E78" s="5"/>
      <c r="F78" s="5"/>
      <c r="G78" s="6"/>
      <c r="H78" s="6"/>
      <c r="I78" s="6"/>
      <c r="J78" s="6"/>
      <c r="K78" s="6"/>
      <c r="L78" s="6"/>
      <c r="M78" s="73"/>
      <c r="N78" s="73"/>
      <c r="O78" s="73"/>
      <c r="P78" s="6"/>
    </row>
    <row r="79" spans="1:17" s="3" customFormat="1" x14ac:dyDescent="0.45">
      <c r="E79" s="5"/>
      <c r="F79" s="5"/>
      <c r="G79" s="6"/>
      <c r="H79" s="6"/>
      <c r="I79" s="6"/>
      <c r="J79" s="6"/>
      <c r="K79" s="6"/>
      <c r="L79" s="6"/>
      <c r="M79" s="73"/>
      <c r="N79" s="73"/>
      <c r="O79" s="73"/>
      <c r="P79" s="6"/>
    </row>
    <row r="80" spans="1:17" s="3" customFormat="1" x14ac:dyDescent="0.45">
      <c r="C80" s="3" t="s">
        <v>166</v>
      </c>
      <c r="E80" s="5"/>
      <c r="F80" s="5"/>
      <c r="G80" s="6"/>
      <c r="H80" s="6"/>
      <c r="I80" s="6"/>
      <c r="J80" s="6"/>
      <c r="K80" s="6"/>
      <c r="L80" s="6"/>
      <c r="M80" s="73"/>
      <c r="N80" s="73"/>
      <c r="O80" s="73"/>
      <c r="P80" s="6"/>
    </row>
    <row r="81" spans="3:16" s="3" customFormat="1" x14ac:dyDescent="0.45">
      <c r="C81" s="3" t="s">
        <v>165</v>
      </c>
      <c r="E81" s="5"/>
      <c r="F81" s="5"/>
      <c r="G81" s="6"/>
      <c r="H81" s="6"/>
      <c r="I81" s="6"/>
      <c r="J81" s="6"/>
      <c r="K81" s="6"/>
      <c r="L81" s="6"/>
      <c r="M81" s="73"/>
      <c r="N81" s="73"/>
      <c r="O81" s="73"/>
      <c r="P81" s="6"/>
    </row>
    <row r="82" spans="3:16" s="3" customFormat="1" x14ac:dyDescent="0.45">
      <c r="E82" s="5"/>
      <c r="F82" s="5"/>
      <c r="G82" s="6"/>
      <c r="H82" s="6"/>
      <c r="I82" s="6"/>
      <c r="J82" s="6"/>
      <c r="K82" s="6"/>
      <c r="L82" s="6"/>
      <c r="M82" s="73"/>
      <c r="N82" s="73"/>
      <c r="O82" s="73"/>
      <c r="P82" s="6"/>
    </row>
    <row r="83" spans="3:16" s="3" customFormat="1" x14ac:dyDescent="0.45">
      <c r="E83" s="5"/>
      <c r="F83" s="5"/>
      <c r="G83" s="6"/>
      <c r="H83" s="6"/>
      <c r="I83" s="6"/>
      <c r="J83" s="6"/>
      <c r="K83" s="6"/>
      <c r="L83" s="6"/>
      <c r="M83" s="73"/>
      <c r="N83" s="73"/>
      <c r="O83" s="73"/>
      <c r="P83" s="6"/>
    </row>
    <row r="84" spans="3:16" s="3" customFormat="1" x14ac:dyDescent="0.45">
      <c r="E84" s="5"/>
      <c r="F84" s="5"/>
      <c r="G84" s="6"/>
      <c r="H84" s="6"/>
      <c r="I84" s="6"/>
      <c r="J84" s="6"/>
      <c r="K84" s="6"/>
      <c r="L84" s="6"/>
      <c r="M84" s="73"/>
      <c r="N84" s="73"/>
      <c r="O84" s="73"/>
      <c r="P84" s="6"/>
    </row>
    <row r="85" spans="3:16" s="3" customFormat="1" x14ac:dyDescent="0.45">
      <c r="E85" s="5"/>
      <c r="F85" s="5"/>
      <c r="G85" s="6"/>
      <c r="H85" s="6"/>
      <c r="I85" s="6"/>
      <c r="J85" s="6"/>
      <c r="K85" s="6"/>
      <c r="L85" s="6"/>
      <c r="M85" s="73"/>
      <c r="N85" s="73"/>
      <c r="O85" s="73"/>
      <c r="P85" s="6"/>
    </row>
    <row r="86" spans="3:16" s="3" customFormat="1" x14ac:dyDescent="0.45">
      <c r="E86" s="5"/>
      <c r="F86" s="5"/>
      <c r="G86" s="6"/>
      <c r="H86" s="6"/>
      <c r="I86" s="6"/>
      <c r="J86" s="6"/>
      <c r="K86" s="6"/>
      <c r="L86" s="6"/>
      <c r="M86" s="73"/>
      <c r="N86" s="73"/>
      <c r="O86" s="73"/>
      <c r="P86" s="6"/>
    </row>
    <row r="87" spans="3:16" s="3" customFormat="1" x14ac:dyDescent="0.45">
      <c r="E87" s="5"/>
      <c r="F87" s="5"/>
      <c r="G87" s="6"/>
      <c r="H87" s="6"/>
      <c r="I87" s="6"/>
      <c r="J87" s="6"/>
      <c r="K87" s="6"/>
      <c r="L87" s="6"/>
      <c r="M87" s="73"/>
      <c r="N87" s="73"/>
      <c r="O87" s="73"/>
      <c r="P87" s="6"/>
    </row>
    <row r="88" spans="3:16" s="3" customFormat="1" x14ac:dyDescent="0.45">
      <c r="E88" s="5"/>
      <c r="F88" s="5"/>
      <c r="G88" s="6"/>
      <c r="H88" s="6"/>
      <c r="I88" s="6"/>
      <c r="J88" s="6"/>
      <c r="K88" s="6"/>
      <c r="L88" s="6"/>
      <c r="M88" s="73"/>
      <c r="N88" s="73"/>
      <c r="O88" s="73"/>
      <c r="P88" s="6"/>
    </row>
    <row r="89" spans="3:16" s="3" customFormat="1" x14ac:dyDescent="0.45">
      <c r="E89" s="5"/>
      <c r="F89" s="5"/>
      <c r="G89" s="6"/>
      <c r="H89" s="6"/>
      <c r="I89" s="6"/>
      <c r="J89" s="6"/>
      <c r="K89" s="6"/>
      <c r="L89" s="6"/>
      <c r="M89" s="73"/>
      <c r="N89" s="73"/>
      <c r="O89" s="73"/>
      <c r="P89" s="6"/>
    </row>
    <row r="90" spans="3:16" s="3" customFormat="1" x14ac:dyDescent="0.45">
      <c r="E90" s="5"/>
      <c r="F90" s="5"/>
      <c r="G90" s="6"/>
      <c r="H90" s="6"/>
      <c r="I90" s="6"/>
      <c r="J90" s="6"/>
      <c r="K90" s="6"/>
      <c r="L90" s="6"/>
      <c r="M90" s="73"/>
      <c r="N90" s="73"/>
      <c r="O90" s="73"/>
      <c r="P90" s="6"/>
    </row>
    <row r="91" spans="3:16" s="3" customFormat="1" x14ac:dyDescent="0.45">
      <c r="E91" s="5"/>
      <c r="F91" s="5"/>
      <c r="G91" s="6"/>
      <c r="H91" s="6"/>
      <c r="I91" s="6"/>
      <c r="J91" s="6"/>
      <c r="K91" s="6"/>
      <c r="L91" s="6"/>
      <c r="M91" s="73"/>
      <c r="N91" s="73"/>
      <c r="O91" s="73"/>
      <c r="P91" s="6"/>
    </row>
    <row r="92" spans="3:16" s="3" customFormat="1" x14ac:dyDescent="0.45">
      <c r="E92" s="5"/>
      <c r="F92" s="5"/>
      <c r="G92" s="6"/>
      <c r="H92" s="6"/>
      <c r="I92" s="6"/>
      <c r="J92" s="6"/>
      <c r="K92" s="6"/>
      <c r="L92" s="6"/>
      <c r="M92" s="73"/>
      <c r="N92" s="73"/>
      <c r="O92" s="73"/>
      <c r="P92" s="6"/>
    </row>
    <row r="93" spans="3:16" s="3" customFormat="1" x14ac:dyDescent="0.45">
      <c r="E93" s="5"/>
      <c r="F93" s="5"/>
      <c r="G93" s="6"/>
      <c r="H93" s="6"/>
      <c r="I93" s="6"/>
      <c r="J93" s="6"/>
      <c r="K93" s="6"/>
      <c r="L93" s="6"/>
      <c r="M93" s="73"/>
      <c r="N93" s="73"/>
      <c r="O93" s="73"/>
      <c r="P93" s="6"/>
    </row>
    <row r="94" spans="3:16" s="3" customFormat="1" x14ac:dyDescent="0.45">
      <c r="E94" s="5"/>
      <c r="F94" s="5"/>
      <c r="G94" s="6"/>
      <c r="H94" s="6"/>
      <c r="I94" s="6"/>
      <c r="J94" s="6"/>
      <c r="K94" s="6"/>
      <c r="L94" s="6"/>
      <c r="M94" s="73"/>
      <c r="N94" s="73"/>
      <c r="O94" s="73"/>
      <c r="P94" s="6"/>
    </row>
    <row r="95" spans="3:16" s="3" customFormat="1" x14ac:dyDescent="0.45">
      <c r="E95" s="5"/>
      <c r="F95" s="5"/>
      <c r="G95" s="6"/>
      <c r="H95" s="6"/>
      <c r="I95" s="6"/>
      <c r="J95" s="6"/>
      <c r="K95" s="6"/>
      <c r="L95" s="6"/>
      <c r="M95" s="73"/>
      <c r="N95" s="73"/>
      <c r="O95" s="73"/>
      <c r="P95" s="6"/>
    </row>
    <row r="96" spans="3:16" s="3" customFormat="1" x14ac:dyDescent="0.45">
      <c r="E96" s="5"/>
      <c r="F96" s="5"/>
      <c r="G96" s="6"/>
      <c r="H96" s="6"/>
      <c r="I96" s="6"/>
      <c r="J96" s="6"/>
      <c r="K96" s="6"/>
      <c r="L96" s="6"/>
      <c r="M96" s="73"/>
      <c r="N96" s="73"/>
      <c r="O96" s="73"/>
      <c r="P96" s="6"/>
    </row>
    <row r="97" spans="1:16" s="3" customFormat="1" x14ac:dyDescent="0.45">
      <c r="E97" s="5"/>
      <c r="F97" s="5"/>
      <c r="G97" s="6"/>
      <c r="H97" s="6"/>
      <c r="I97" s="6"/>
      <c r="J97" s="6"/>
      <c r="K97" s="6"/>
      <c r="L97" s="6"/>
      <c r="M97" s="73"/>
      <c r="N97" s="73"/>
      <c r="O97" s="73"/>
      <c r="P97" s="6"/>
    </row>
    <row r="98" spans="1:16" s="3" customFormat="1" x14ac:dyDescent="0.45">
      <c r="E98" s="5"/>
      <c r="F98" s="5"/>
      <c r="G98" s="6"/>
      <c r="H98" s="6"/>
      <c r="I98" s="6"/>
      <c r="J98" s="6"/>
      <c r="K98" s="6"/>
      <c r="L98" s="6"/>
      <c r="M98" s="73"/>
      <c r="N98" s="73"/>
      <c r="O98" s="73"/>
      <c r="P98" s="6"/>
    </row>
    <row r="99" spans="1:16" s="3" customFormat="1" x14ac:dyDescent="0.45">
      <c r="E99" s="5"/>
      <c r="F99" s="5"/>
      <c r="G99" s="6"/>
      <c r="H99" s="6"/>
      <c r="I99" s="6"/>
      <c r="J99" s="6"/>
      <c r="K99" s="6"/>
      <c r="L99" s="6"/>
      <c r="M99" s="73"/>
      <c r="N99" s="73"/>
      <c r="O99" s="73"/>
      <c r="P99" s="6"/>
    </row>
    <row r="100" spans="1:16" s="3" customFormat="1" x14ac:dyDescent="0.45">
      <c r="E100" s="5"/>
      <c r="F100" s="5"/>
      <c r="G100" s="6"/>
      <c r="H100" s="6"/>
      <c r="I100" s="6"/>
      <c r="J100" s="6"/>
      <c r="K100" s="6"/>
      <c r="L100" s="6"/>
      <c r="M100" s="73"/>
      <c r="N100" s="73"/>
      <c r="O100" s="73"/>
      <c r="P100" s="6"/>
    </row>
    <row r="101" spans="1:16" s="3" customFormat="1" x14ac:dyDescent="0.45">
      <c r="E101" s="5"/>
      <c r="F101" s="5"/>
      <c r="G101" s="6"/>
      <c r="H101" s="6"/>
      <c r="I101" s="6"/>
      <c r="J101" s="6"/>
      <c r="K101" s="6"/>
      <c r="L101" s="6"/>
      <c r="M101" s="73"/>
      <c r="N101" s="73"/>
      <c r="O101" s="73"/>
      <c r="P101" s="6"/>
    </row>
    <row r="102" spans="1:16" s="3" customFormat="1" x14ac:dyDescent="0.45">
      <c r="E102" s="5"/>
      <c r="F102" s="5"/>
      <c r="G102" s="6"/>
      <c r="H102" s="6"/>
      <c r="I102" s="6"/>
      <c r="J102" s="6"/>
      <c r="K102" s="6"/>
      <c r="L102" s="6"/>
      <c r="M102" s="73"/>
      <c r="N102" s="73"/>
      <c r="O102" s="73"/>
      <c r="P102" s="6"/>
    </row>
    <row r="103" spans="1:16" s="3" customFormat="1" x14ac:dyDescent="0.45">
      <c r="E103" s="5"/>
      <c r="F103" s="5"/>
      <c r="G103" s="6"/>
      <c r="H103" s="6"/>
      <c r="I103" s="6"/>
      <c r="J103" s="6"/>
      <c r="K103" s="6"/>
      <c r="L103" s="6"/>
      <c r="M103" s="73"/>
      <c r="N103" s="73"/>
      <c r="O103" s="73"/>
      <c r="P103" s="6"/>
    </row>
    <row r="104" spans="1:16" s="3" customFormat="1" x14ac:dyDescent="0.45">
      <c r="E104" s="5"/>
      <c r="F104" s="5"/>
      <c r="G104" s="6"/>
      <c r="H104" s="6"/>
      <c r="I104" s="6"/>
      <c r="J104" s="6"/>
      <c r="K104" s="6"/>
      <c r="L104" s="6"/>
      <c r="M104" s="73"/>
      <c r="N104" s="73"/>
      <c r="O104" s="73"/>
      <c r="P104" s="6"/>
    </row>
    <row r="105" spans="1:16" s="3" customFormat="1" x14ac:dyDescent="0.45">
      <c r="E105" s="5"/>
      <c r="F105" s="5"/>
      <c r="G105" s="6"/>
      <c r="H105" s="6"/>
      <c r="I105" s="6"/>
      <c r="J105" s="6"/>
      <c r="K105" s="6"/>
      <c r="L105" s="6"/>
      <c r="M105" s="73"/>
      <c r="N105" s="73"/>
      <c r="O105" s="73"/>
      <c r="P105" s="6"/>
    </row>
    <row r="106" spans="1:16" s="3" customFormat="1" x14ac:dyDescent="0.45">
      <c r="E106" s="5"/>
      <c r="F106" s="5"/>
      <c r="G106" s="6"/>
      <c r="H106" s="6"/>
      <c r="I106" s="6"/>
      <c r="J106" s="6"/>
      <c r="K106" s="6"/>
      <c r="L106" s="6"/>
      <c r="M106" s="73"/>
      <c r="N106" s="73"/>
      <c r="O106" s="73"/>
      <c r="P106" s="6"/>
    </row>
    <row r="107" spans="1:16" s="3" customFormat="1" x14ac:dyDescent="0.45">
      <c r="E107" s="5"/>
      <c r="F107" s="5"/>
      <c r="G107" s="6"/>
      <c r="H107" s="6"/>
      <c r="I107" s="6"/>
      <c r="J107" s="6"/>
      <c r="K107" s="6"/>
      <c r="L107" s="6"/>
      <c r="M107" s="73"/>
      <c r="N107" s="73"/>
      <c r="O107" s="73"/>
      <c r="P107" s="6"/>
    </row>
    <row r="108" spans="1:16" x14ac:dyDescent="0.45">
      <c r="A108" s="2"/>
      <c r="C108">
        <v>8591</v>
      </c>
      <c r="D108" t="s">
        <v>15</v>
      </c>
    </row>
  </sheetData>
  <phoneticPr fontId="3"/>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04F74-2DD5-4CC3-A214-FCA197858F9F}">
  <dimension ref="A1"/>
  <sheetViews>
    <sheetView workbookViewId="0"/>
  </sheetViews>
  <sheetFormatPr defaultRowHeight="18" x14ac:dyDescent="0.4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D6348-139B-4982-8026-E3CEB4D6A762}">
  <dimension ref="A1:R88"/>
  <sheetViews>
    <sheetView showGridLines="0" workbookViewId="0">
      <selection activeCell="B4" sqref="B4"/>
    </sheetView>
  </sheetViews>
  <sheetFormatPr defaultRowHeight="18" x14ac:dyDescent="0.45"/>
  <cols>
    <col min="1" max="1" width="1.5" customWidth="1"/>
    <col min="2" max="2" width="13.19921875" customWidth="1"/>
    <col min="3" max="3" width="16.296875" bestFit="1" customWidth="1"/>
    <col min="4" max="4" width="11.69921875" customWidth="1"/>
    <col min="5" max="5" width="28.59765625" customWidth="1"/>
    <col min="6" max="6" width="8.8984375" customWidth="1"/>
    <col min="7" max="7" width="13.19921875" style="1" customWidth="1"/>
    <col min="8" max="8" width="11.5" style="1" customWidth="1"/>
    <col min="9" max="9" width="14.8984375" style="1" customWidth="1"/>
    <col min="10" max="10" width="9.296875" style="1" customWidth="1"/>
    <col min="11" max="11" width="6" style="1" bestFit="1" customWidth="1"/>
    <col min="12" max="12" width="7.796875" style="1" bestFit="1" customWidth="1"/>
    <col min="13" max="15" width="7.8984375" style="67" bestFit="1" customWidth="1"/>
    <col min="16" max="16" width="255.69921875" style="1" bestFit="1" customWidth="1"/>
    <col min="19" max="19" width="255.69921875" bestFit="1" customWidth="1"/>
    <col min="21" max="21" width="10.796875" customWidth="1"/>
  </cols>
  <sheetData>
    <row r="1" spans="1:17" x14ac:dyDescent="0.45">
      <c r="B1" t="s">
        <v>185</v>
      </c>
    </row>
    <row r="2" spans="1:17" x14ac:dyDescent="0.45">
      <c r="B2" t="s">
        <v>188</v>
      </c>
    </row>
    <row r="3" spans="1:17" x14ac:dyDescent="0.45">
      <c r="B3" t="s">
        <v>189</v>
      </c>
    </row>
    <row r="4" spans="1:17" s="3" customFormat="1" x14ac:dyDescent="0.45">
      <c r="B4" s="75"/>
      <c r="G4" s="6"/>
      <c r="H4" s="6"/>
      <c r="I4" s="6"/>
      <c r="J4" s="6"/>
      <c r="K4" s="6"/>
      <c r="L4" s="6"/>
      <c r="M4" s="73"/>
      <c r="N4" s="73"/>
      <c r="O4" s="73"/>
      <c r="P4" s="6"/>
    </row>
    <row r="5" spans="1:17" ht="54" x14ac:dyDescent="0.45">
      <c r="A5" s="3"/>
      <c r="B5" s="29" t="s">
        <v>85</v>
      </c>
      <c r="C5" s="38" t="s">
        <v>0</v>
      </c>
      <c r="D5" s="30" t="s">
        <v>2</v>
      </c>
      <c r="E5" s="30" t="s">
        <v>3</v>
      </c>
      <c r="F5" s="39" t="s">
        <v>5</v>
      </c>
      <c r="G5" s="36" t="s">
        <v>143</v>
      </c>
      <c r="H5" s="37" t="s">
        <v>142</v>
      </c>
      <c r="I5" s="37" t="s">
        <v>164</v>
      </c>
      <c r="J5" s="37" t="s">
        <v>132</v>
      </c>
      <c r="K5" s="37" t="s">
        <v>173</v>
      </c>
      <c r="L5" s="37" t="s">
        <v>174</v>
      </c>
      <c r="M5" s="71" t="s">
        <v>177</v>
      </c>
      <c r="N5" s="71" t="s">
        <v>176</v>
      </c>
      <c r="O5" s="71" t="s">
        <v>175</v>
      </c>
      <c r="P5" s="29" t="s">
        <v>133</v>
      </c>
    </row>
    <row r="6" spans="1:17" hidden="1" x14ac:dyDescent="0.45">
      <c r="A6" s="64"/>
      <c r="B6" s="30" t="s">
        <v>180</v>
      </c>
      <c r="C6" s="52" t="s">
        <v>1</v>
      </c>
      <c r="D6" s="30">
        <v>1379</v>
      </c>
      <c r="E6" s="30" t="s">
        <v>4</v>
      </c>
      <c r="F6" s="30" t="s">
        <v>6</v>
      </c>
      <c r="G6" s="40">
        <f>H6/J6</f>
        <v>3.5294117647058823E-2</v>
      </c>
      <c r="H6" s="29">
        <v>60</v>
      </c>
      <c r="I6" s="29">
        <f>J6+400</f>
        <v>2100</v>
      </c>
      <c r="J6" s="29">
        <v>1700</v>
      </c>
      <c r="K6" s="29">
        <v>86.8</v>
      </c>
      <c r="L6" s="29">
        <v>1570</v>
      </c>
      <c r="M6" s="72">
        <f>J6/K6</f>
        <v>19.585253456221199</v>
      </c>
      <c r="N6" s="72">
        <f>J6/L6</f>
        <v>1.0828025477707006</v>
      </c>
      <c r="O6" s="72">
        <f>M6*N6</f>
        <v>21.206962341131234</v>
      </c>
      <c r="P6" s="30" t="s">
        <v>182</v>
      </c>
    </row>
    <row r="7" spans="1:17" s="21" customFormat="1" hidden="1" x14ac:dyDescent="0.45">
      <c r="A7" s="65"/>
      <c r="B7" s="31" t="s">
        <v>87</v>
      </c>
      <c r="C7" s="53"/>
      <c r="D7" s="31">
        <v>1381</v>
      </c>
      <c r="E7" s="31" t="s">
        <v>7</v>
      </c>
      <c r="F7" s="31" t="s">
        <v>8</v>
      </c>
      <c r="G7" s="41">
        <f t="shared" ref="G7:G55" si="0">H7/J7</f>
        <v>3.1E-2</v>
      </c>
      <c r="H7" s="42">
        <v>77.5</v>
      </c>
      <c r="I7" s="42">
        <f>J7+500</f>
        <v>3000</v>
      </c>
      <c r="J7" s="42">
        <v>2500</v>
      </c>
      <c r="K7" s="42">
        <v>284.89999999999998</v>
      </c>
      <c r="L7" s="42">
        <v>2460</v>
      </c>
      <c r="M7" s="74">
        <f t="shared" ref="M7:M55" si="1">J7/K7</f>
        <v>8.7750087750087751</v>
      </c>
      <c r="N7" s="74">
        <f t="shared" ref="N7:N55" si="2">J7/L7</f>
        <v>1.0162601626016261</v>
      </c>
      <c r="O7" s="74">
        <f t="shared" ref="O7:O55" si="3">M7*N7</f>
        <v>8.917691844521114</v>
      </c>
      <c r="P7" s="31" t="s">
        <v>144</v>
      </c>
    </row>
    <row r="8" spans="1:17" hidden="1" x14ac:dyDescent="0.45">
      <c r="A8" s="63"/>
      <c r="B8" s="30" t="s">
        <v>180</v>
      </c>
      <c r="C8" s="54" t="s">
        <v>9</v>
      </c>
      <c r="D8" s="30">
        <v>1518</v>
      </c>
      <c r="E8" s="30" t="s">
        <v>10</v>
      </c>
      <c r="F8" s="30" t="s">
        <v>6</v>
      </c>
      <c r="G8" s="40">
        <f t="shared" si="0"/>
        <v>3.5714285714285712E-2</v>
      </c>
      <c r="H8" s="29">
        <v>50</v>
      </c>
      <c r="I8" s="29">
        <f>J8+300</f>
        <v>1700</v>
      </c>
      <c r="J8" s="29">
        <v>1400</v>
      </c>
      <c r="K8" s="29">
        <v>153.80000000000001</v>
      </c>
      <c r="L8" s="29">
        <v>2533</v>
      </c>
      <c r="M8" s="72">
        <f t="shared" si="1"/>
        <v>9.1027308192457728</v>
      </c>
      <c r="N8" s="72">
        <f t="shared" si="2"/>
        <v>0.55270430319778918</v>
      </c>
      <c r="O8" s="72">
        <f t="shared" si="3"/>
        <v>5.0311184946482754</v>
      </c>
      <c r="P8" s="30" t="s">
        <v>145</v>
      </c>
    </row>
    <row r="9" spans="1:17" hidden="1" x14ac:dyDescent="0.45">
      <c r="A9" s="63"/>
      <c r="B9" s="31" t="s">
        <v>87</v>
      </c>
      <c r="C9" s="55" t="s">
        <v>134</v>
      </c>
      <c r="D9" s="31">
        <v>1878</v>
      </c>
      <c r="E9" s="31" t="s">
        <v>12</v>
      </c>
      <c r="F9" s="31" t="s">
        <v>6</v>
      </c>
      <c r="G9" s="41">
        <f t="shared" si="0"/>
        <v>3.5200000000000002E-2</v>
      </c>
      <c r="H9" s="42">
        <v>616</v>
      </c>
      <c r="I9" s="42">
        <f>J9+4000</f>
        <v>21500</v>
      </c>
      <c r="J9" s="42">
        <v>17500</v>
      </c>
      <c r="K9" s="42">
        <v>1316</v>
      </c>
      <c r="L9" s="42">
        <v>3755</v>
      </c>
      <c r="M9" s="74">
        <f t="shared" si="1"/>
        <v>13.297872340425531</v>
      </c>
      <c r="N9" s="74">
        <f t="shared" si="2"/>
        <v>4.6604527296937412</v>
      </c>
      <c r="O9" s="74">
        <f t="shared" si="3"/>
        <v>61.97410544805507</v>
      </c>
      <c r="P9" s="31" t="s">
        <v>90</v>
      </c>
      <c r="Q9" s="21"/>
    </row>
    <row r="10" spans="1:17" hidden="1" x14ac:dyDescent="0.45">
      <c r="A10" s="63"/>
      <c r="B10" s="31" t="s">
        <v>87</v>
      </c>
      <c r="C10" s="56"/>
      <c r="D10" s="31">
        <v>1847</v>
      </c>
      <c r="E10" s="31" t="s">
        <v>13</v>
      </c>
      <c r="F10" s="30" t="s">
        <v>6</v>
      </c>
      <c r="G10" s="41">
        <f t="shared" si="0"/>
        <v>3.6363636363636362E-2</v>
      </c>
      <c r="H10" s="42">
        <v>80</v>
      </c>
      <c r="I10" s="42">
        <f>J10+500</f>
        <v>2700</v>
      </c>
      <c r="J10" s="42">
        <v>2200</v>
      </c>
      <c r="K10" s="42">
        <v>391.5</v>
      </c>
      <c r="L10" s="42">
        <v>2715</v>
      </c>
      <c r="M10" s="74">
        <f t="shared" si="1"/>
        <v>5.6194125159642399</v>
      </c>
      <c r="N10" s="74">
        <f t="shared" si="2"/>
        <v>0.81031307550644571</v>
      </c>
      <c r="O10" s="74">
        <f t="shared" si="3"/>
        <v>4.5534834383503968</v>
      </c>
      <c r="P10" s="31" t="s">
        <v>146</v>
      </c>
      <c r="Q10" s="21"/>
    </row>
    <row r="11" spans="1:17" hidden="1" x14ac:dyDescent="0.45">
      <c r="A11" s="63"/>
      <c r="B11" s="30" t="s">
        <v>180</v>
      </c>
      <c r="C11" s="57"/>
      <c r="D11" s="30">
        <v>1808</v>
      </c>
      <c r="E11" s="30" t="s">
        <v>14</v>
      </c>
      <c r="F11" s="30" t="s">
        <v>6</v>
      </c>
      <c r="G11" s="40">
        <f t="shared" si="0"/>
        <v>0.04</v>
      </c>
      <c r="H11" s="29">
        <v>60</v>
      </c>
      <c r="I11" s="29">
        <f>J11+400</f>
        <v>1900</v>
      </c>
      <c r="J11" s="29">
        <v>1500</v>
      </c>
      <c r="K11" s="29">
        <v>204.1</v>
      </c>
      <c r="L11" s="29">
        <v>1200</v>
      </c>
      <c r="M11" s="72">
        <f t="shared" si="1"/>
        <v>7.3493385595296425</v>
      </c>
      <c r="N11" s="72">
        <f t="shared" si="2"/>
        <v>1.25</v>
      </c>
      <c r="O11" s="72">
        <f t="shared" si="3"/>
        <v>9.1866731994120538</v>
      </c>
      <c r="P11" s="49" t="s">
        <v>89</v>
      </c>
      <c r="Q11" s="22"/>
    </row>
    <row r="12" spans="1:17" hidden="1" x14ac:dyDescent="0.45">
      <c r="A12" s="63"/>
      <c r="B12" s="30" t="s">
        <v>180</v>
      </c>
      <c r="C12" s="55" t="s">
        <v>17</v>
      </c>
      <c r="D12" s="30">
        <v>3109</v>
      </c>
      <c r="E12" s="30" t="s">
        <v>16</v>
      </c>
      <c r="F12" s="30" t="s">
        <v>6</v>
      </c>
      <c r="G12" s="40">
        <f t="shared" si="0"/>
        <v>0.04</v>
      </c>
      <c r="H12" s="29">
        <v>40</v>
      </c>
      <c r="I12" s="29">
        <f>J12+300</f>
        <v>1300</v>
      </c>
      <c r="J12" s="29">
        <v>1000</v>
      </c>
      <c r="K12" s="29">
        <v>125.2</v>
      </c>
      <c r="L12" s="29">
        <v>2866</v>
      </c>
      <c r="M12" s="72">
        <f t="shared" si="1"/>
        <v>7.9872204472843444</v>
      </c>
      <c r="N12" s="72">
        <f t="shared" si="2"/>
        <v>0.34891835310537334</v>
      </c>
      <c r="O12" s="72">
        <f t="shared" si="3"/>
        <v>2.786887804356017</v>
      </c>
      <c r="P12" s="30" t="s">
        <v>86</v>
      </c>
    </row>
    <row r="13" spans="1:17" x14ac:dyDescent="0.45">
      <c r="A13" s="63"/>
      <c r="B13" s="31" t="s">
        <v>180</v>
      </c>
      <c r="C13" s="55" t="s">
        <v>17</v>
      </c>
      <c r="D13" s="31">
        <v>3597</v>
      </c>
      <c r="E13" s="31" t="s">
        <v>18</v>
      </c>
      <c r="F13" s="31" t="s">
        <v>8</v>
      </c>
      <c r="G13" s="41">
        <f t="shared" si="0"/>
        <v>3.5294117647058823E-2</v>
      </c>
      <c r="H13" s="42">
        <v>300</v>
      </c>
      <c r="I13" s="42">
        <f>J13+1500</f>
        <v>10000</v>
      </c>
      <c r="J13" s="42">
        <v>8500</v>
      </c>
      <c r="K13" s="42">
        <v>676.4</v>
      </c>
      <c r="L13" s="42">
        <v>10972</v>
      </c>
      <c r="M13" s="74">
        <f t="shared" si="1"/>
        <v>12.566528681253697</v>
      </c>
      <c r="N13" s="74">
        <f t="shared" si="2"/>
        <v>0.7746992344148742</v>
      </c>
      <c r="O13" s="74">
        <f t="shared" si="3"/>
        <v>9.7352801486197986</v>
      </c>
      <c r="P13" s="30" t="s">
        <v>183</v>
      </c>
    </row>
    <row r="14" spans="1:17" hidden="1" x14ac:dyDescent="0.45">
      <c r="A14" s="63"/>
      <c r="B14" s="31" t="s">
        <v>87</v>
      </c>
      <c r="C14" s="30" t="s">
        <v>19</v>
      </c>
      <c r="D14" s="31">
        <v>4188</v>
      </c>
      <c r="E14" s="31" t="s">
        <v>20</v>
      </c>
      <c r="F14" s="31" t="s">
        <v>6</v>
      </c>
      <c r="G14" s="41">
        <f t="shared" si="0"/>
        <v>0.04</v>
      </c>
      <c r="H14" s="42">
        <v>40</v>
      </c>
      <c r="I14" s="42">
        <f>J14+700</f>
        <v>1700</v>
      </c>
      <c r="J14" s="42">
        <v>1000</v>
      </c>
      <c r="K14" s="42">
        <v>118.3</v>
      </c>
      <c r="L14" s="42">
        <v>953.1</v>
      </c>
      <c r="M14" s="74">
        <f t="shared" si="1"/>
        <v>8.4530853761622993</v>
      </c>
      <c r="N14" s="74">
        <f t="shared" si="2"/>
        <v>1.0492078480747036</v>
      </c>
      <c r="O14" s="74">
        <f t="shared" si="3"/>
        <v>8.8690435171149922</v>
      </c>
      <c r="P14" s="30" t="s">
        <v>88</v>
      </c>
    </row>
    <row r="15" spans="1:17" hidden="1" x14ac:dyDescent="0.45">
      <c r="A15" s="63"/>
      <c r="B15" s="30" t="s">
        <v>180</v>
      </c>
      <c r="C15" s="30" t="s">
        <v>21</v>
      </c>
      <c r="D15" s="30">
        <v>4569</v>
      </c>
      <c r="E15" s="30" t="s">
        <v>22</v>
      </c>
      <c r="F15" s="30" t="s">
        <v>6</v>
      </c>
      <c r="G15" s="40">
        <f t="shared" si="0"/>
        <v>3.5714285714285712E-2</v>
      </c>
      <c r="H15" s="29">
        <v>75</v>
      </c>
      <c r="I15" s="29">
        <f>J15+500</f>
        <v>2600</v>
      </c>
      <c r="J15" s="29">
        <v>2100</v>
      </c>
      <c r="K15" s="29">
        <v>123.9</v>
      </c>
      <c r="L15" s="29">
        <v>2102</v>
      </c>
      <c r="M15" s="72">
        <f t="shared" si="1"/>
        <v>16.949152542372879</v>
      </c>
      <c r="N15" s="72">
        <f t="shared" si="2"/>
        <v>0.99904852521408183</v>
      </c>
      <c r="O15" s="72">
        <f t="shared" si="3"/>
        <v>16.933025851086128</v>
      </c>
      <c r="P15" s="30" t="s">
        <v>91</v>
      </c>
    </row>
    <row r="16" spans="1:17" hidden="1" x14ac:dyDescent="0.45">
      <c r="A16" s="63"/>
      <c r="B16" s="31" t="s">
        <v>180</v>
      </c>
      <c r="C16" s="55" t="s">
        <v>24</v>
      </c>
      <c r="D16" s="31">
        <v>5019</v>
      </c>
      <c r="E16" s="31" t="s">
        <v>23</v>
      </c>
      <c r="F16" s="31" t="s">
        <v>6</v>
      </c>
      <c r="G16" s="41">
        <f t="shared" si="0"/>
        <v>0.04</v>
      </c>
      <c r="H16" s="42">
        <v>160</v>
      </c>
      <c r="I16" s="42">
        <f>J16+700</f>
        <v>4700</v>
      </c>
      <c r="J16" s="42">
        <v>4000</v>
      </c>
      <c r="K16" s="42">
        <v>530.29999999999995</v>
      </c>
      <c r="L16" s="42">
        <v>4191</v>
      </c>
      <c r="M16" s="74">
        <f t="shared" si="1"/>
        <v>7.5429002451442591</v>
      </c>
      <c r="N16" s="74">
        <f t="shared" si="2"/>
        <v>0.95442615127654495</v>
      </c>
      <c r="O16" s="74">
        <f t="shared" si="3"/>
        <v>7.1991412504359422</v>
      </c>
      <c r="P16" s="30" t="s">
        <v>92</v>
      </c>
    </row>
    <row r="17" spans="1:17" hidden="1" x14ac:dyDescent="0.45">
      <c r="A17" s="63"/>
      <c r="B17" s="31" t="s">
        <v>180</v>
      </c>
      <c r="C17" s="56"/>
      <c r="D17" s="31">
        <v>5020</v>
      </c>
      <c r="E17" s="31" t="s">
        <v>25</v>
      </c>
      <c r="F17" s="31" t="s">
        <v>6</v>
      </c>
      <c r="G17" s="41">
        <f t="shared" si="0"/>
        <v>3.6666666666666667E-2</v>
      </c>
      <c r="H17" s="42">
        <v>22</v>
      </c>
      <c r="I17" s="42">
        <f>J17+100</f>
        <v>700</v>
      </c>
      <c r="J17" s="42">
        <v>600</v>
      </c>
      <c r="K17" s="42">
        <v>93.1</v>
      </c>
      <c r="L17" s="42">
        <v>804.7</v>
      </c>
      <c r="M17" s="74">
        <f t="shared" si="1"/>
        <v>6.4446831364124604</v>
      </c>
      <c r="N17" s="74">
        <f t="shared" si="2"/>
        <v>0.74561948552255497</v>
      </c>
      <c r="O17" s="74">
        <f t="shared" si="3"/>
        <v>4.805281324527745</v>
      </c>
      <c r="P17" s="30" t="s">
        <v>93</v>
      </c>
    </row>
    <row r="18" spans="1:17" hidden="1" x14ac:dyDescent="0.45">
      <c r="A18" s="63"/>
      <c r="B18" s="31" t="s">
        <v>87</v>
      </c>
      <c r="C18" s="57"/>
      <c r="D18" s="31">
        <v>5108</v>
      </c>
      <c r="E18" s="31" t="s">
        <v>26</v>
      </c>
      <c r="F18" s="31" t="s">
        <v>6</v>
      </c>
      <c r="G18" s="41">
        <f t="shared" si="0"/>
        <v>3.5555555555555556E-2</v>
      </c>
      <c r="H18" s="42">
        <v>160</v>
      </c>
      <c r="I18" s="42">
        <f>J18+700</f>
        <v>5200</v>
      </c>
      <c r="J18" s="42">
        <v>4500</v>
      </c>
      <c r="K18" s="42">
        <v>410.4</v>
      </c>
      <c r="L18" s="42">
        <v>3135</v>
      </c>
      <c r="M18" s="74">
        <f t="shared" si="1"/>
        <v>10.964912280701755</v>
      </c>
      <c r="N18" s="74">
        <f t="shared" si="2"/>
        <v>1.4354066985645932</v>
      </c>
      <c r="O18" s="74">
        <f t="shared" si="3"/>
        <v>15.739108536892472</v>
      </c>
      <c r="P18" s="49" t="s">
        <v>147</v>
      </c>
    </row>
    <row r="19" spans="1:17" s="3" customFormat="1" hidden="1" x14ac:dyDescent="0.45">
      <c r="A19" s="63"/>
      <c r="B19" s="32" t="s">
        <v>87</v>
      </c>
      <c r="C19" s="34" t="s">
        <v>28</v>
      </c>
      <c r="D19" s="32">
        <v>5352</v>
      </c>
      <c r="E19" s="32" t="s">
        <v>27</v>
      </c>
      <c r="F19" s="31" t="s">
        <v>6</v>
      </c>
      <c r="G19" s="43">
        <f t="shared" si="0"/>
        <v>0.04</v>
      </c>
      <c r="H19" s="44">
        <v>280</v>
      </c>
      <c r="I19" s="44">
        <f>J19+1500</f>
        <v>8500</v>
      </c>
      <c r="J19" s="44">
        <v>7000</v>
      </c>
      <c r="K19" s="44">
        <v>937.7</v>
      </c>
      <c r="L19" s="44">
        <v>6233</v>
      </c>
      <c r="M19" s="74">
        <f t="shared" si="1"/>
        <v>7.4650741175215947</v>
      </c>
      <c r="N19" s="74">
        <f t="shared" si="2"/>
        <v>1.1230547088079577</v>
      </c>
      <c r="O19" s="74">
        <f t="shared" si="3"/>
        <v>8.3836866392830363</v>
      </c>
      <c r="P19" s="34" t="s">
        <v>148</v>
      </c>
    </row>
    <row r="20" spans="1:17" s="3" customFormat="1" hidden="1" x14ac:dyDescent="0.45">
      <c r="A20" s="63"/>
      <c r="B20" s="30" t="s">
        <v>180</v>
      </c>
      <c r="C20" s="34" t="s">
        <v>30</v>
      </c>
      <c r="D20" s="34">
        <v>7305</v>
      </c>
      <c r="E20" s="34" t="s">
        <v>29</v>
      </c>
      <c r="F20" s="34" t="s">
        <v>6</v>
      </c>
      <c r="G20" s="45">
        <f t="shared" si="0"/>
        <v>4.0625000000000001E-2</v>
      </c>
      <c r="H20" s="46">
        <v>65</v>
      </c>
      <c r="I20" s="46">
        <f>J20+400</f>
        <v>2000</v>
      </c>
      <c r="J20" s="46">
        <v>1600</v>
      </c>
      <c r="K20" s="46">
        <v>215.4</v>
      </c>
      <c r="L20" s="46">
        <v>4211</v>
      </c>
      <c r="M20" s="72">
        <f t="shared" si="1"/>
        <v>7.4280408542246983</v>
      </c>
      <c r="N20" s="72">
        <f t="shared" si="2"/>
        <v>0.37995725480883402</v>
      </c>
      <c r="O20" s="72">
        <f t="shared" si="3"/>
        <v>2.8223380115790828</v>
      </c>
      <c r="P20" s="34" t="s">
        <v>184</v>
      </c>
    </row>
    <row r="21" spans="1:17" s="3" customFormat="1" hidden="1" x14ac:dyDescent="0.45">
      <c r="A21" s="63"/>
      <c r="B21" s="30" t="s">
        <v>180</v>
      </c>
      <c r="C21" s="34" t="s">
        <v>32</v>
      </c>
      <c r="D21" s="34">
        <v>5742</v>
      </c>
      <c r="E21" s="34" t="s">
        <v>31</v>
      </c>
      <c r="F21" s="34" t="s">
        <v>8</v>
      </c>
      <c r="G21" s="45">
        <f t="shared" si="0"/>
        <v>4.0625000000000001E-2</v>
      </c>
      <c r="H21" s="46">
        <v>39</v>
      </c>
      <c r="I21" s="46">
        <f>J21+150</f>
        <v>1110</v>
      </c>
      <c r="J21" s="46">
        <v>960</v>
      </c>
      <c r="K21" s="46">
        <v>64.2</v>
      </c>
      <c r="L21" s="46">
        <v>870.9</v>
      </c>
      <c r="M21" s="72">
        <f t="shared" si="1"/>
        <v>14.953271028037383</v>
      </c>
      <c r="N21" s="72">
        <f t="shared" si="2"/>
        <v>1.1023079572855667</v>
      </c>
      <c r="O21" s="72">
        <f t="shared" si="3"/>
        <v>16.483109641653336</v>
      </c>
      <c r="P21" s="34" t="s">
        <v>94</v>
      </c>
    </row>
    <row r="22" spans="1:17" s="3" customFormat="1" hidden="1" x14ac:dyDescent="0.45">
      <c r="A22" s="64"/>
      <c r="B22" s="30" t="s">
        <v>180</v>
      </c>
      <c r="C22" s="34" t="s">
        <v>33</v>
      </c>
      <c r="D22" s="34">
        <v>5985</v>
      </c>
      <c r="E22" s="34" t="s">
        <v>34</v>
      </c>
      <c r="F22" s="34" t="s">
        <v>6</v>
      </c>
      <c r="G22" s="45">
        <f t="shared" si="0"/>
        <v>4.5238095238095237E-2</v>
      </c>
      <c r="H22" s="46">
        <v>19</v>
      </c>
      <c r="I22" s="46">
        <f>J22+80</f>
        <v>500</v>
      </c>
      <c r="J22" s="46">
        <v>420</v>
      </c>
      <c r="K22" s="46">
        <v>50.1</v>
      </c>
      <c r="L22" s="46">
        <v>1130</v>
      </c>
      <c r="M22" s="72">
        <f t="shared" si="1"/>
        <v>8.3832335329341312</v>
      </c>
      <c r="N22" s="72">
        <f t="shared" si="2"/>
        <v>0.37168141592920356</v>
      </c>
      <c r="O22" s="72">
        <f t="shared" si="3"/>
        <v>3.1158921095861376</v>
      </c>
      <c r="P22" s="34" t="s">
        <v>95</v>
      </c>
    </row>
    <row r="23" spans="1:17" s="3" customFormat="1" hidden="1" x14ac:dyDescent="0.45">
      <c r="A23" s="64"/>
      <c r="B23" s="30" t="s">
        <v>180</v>
      </c>
      <c r="C23" s="34" t="s">
        <v>35</v>
      </c>
      <c r="D23" s="34">
        <v>6393</v>
      </c>
      <c r="E23" s="34" t="s">
        <v>36</v>
      </c>
      <c r="F23" s="34" t="s">
        <v>6</v>
      </c>
      <c r="G23" s="45">
        <f t="shared" si="0"/>
        <v>4.1176470588235294E-2</v>
      </c>
      <c r="H23" s="46">
        <v>70</v>
      </c>
      <c r="I23" s="46">
        <f>J23+400</f>
        <v>2100</v>
      </c>
      <c r="J23" s="46">
        <v>1700</v>
      </c>
      <c r="K23" s="46">
        <v>219.3</v>
      </c>
      <c r="L23" s="46">
        <v>4046</v>
      </c>
      <c r="M23" s="72">
        <f t="shared" si="1"/>
        <v>7.7519379844961236</v>
      </c>
      <c r="N23" s="72">
        <f t="shared" si="2"/>
        <v>0.42016806722689076</v>
      </c>
      <c r="O23" s="72">
        <f t="shared" si="3"/>
        <v>3.2571168002084554</v>
      </c>
      <c r="P23" s="34" t="s">
        <v>149</v>
      </c>
    </row>
    <row r="24" spans="1:17" s="3" customFormat="1" hidden="1" x14ac:dyDescent="0.45">
      <c r="A24" s="63"/>
      <c r="B24" s="30" t="s">
        <v>180</v>
      </c>
      <c r="C24" s="59" t="s">
        <v>135</v>
      </c>
      <c r="D24" s="34">
        <v>7751</v>
      </c>
      <c r="E24" s="34" t="s">
        <v>38</v>
      </c>
      <c r="F24" s="34" t="s">
        <v>6</v>
      </c>
      <c r="G24" s="45">
        <f t="shared" si="0"/>
        <v>5.1612903225806452E-2</v>
      </c>
      <c r="H24" s="46">
        <v>160</v>
      </c>
      <c r="I24" s="46">
        <f>J24+700</f>
        <v>3800</v>
      </c>
      <c r="J24" s="46">
        <v>3100</v>
      </c>
      <c r="K24" s="46">
        <v>150.4</v>
      </c>
      <c r="L24" s="46">
        <v>2544</v>
      </c>
      <c r="M24" s="72">
        <f t="shared" si="1"/>
        <v>20.611702127659573</v>
      </c>
      <c r="N24" s="72">
        <f t="shared" si="2"/>
        <v>1.2185534591194969</v>
      </c>
      <c r="O24" s="72">
        <f t="shared" si="3"/>
        <v>25.116460926000265</v>
      </c>
      <c r="P24" s="50" t="s">
        <v>96</v>
      </c>
      <c r="Q24" s="23"/>
    </row>
    <row r="25" spans="1:17" s="3" customFormat="1" hidden="1" x14ac:dyDescent="0.45">
      <c r="A25" s="63"/>
      <c r="B25" s="30" t="s">
        <v>180</v>
      </c>
      <c r="C25" s="60"/>
      <c r="D25" s="34">
        <v>6889</v>
      </c>
      <c r="E25" s="34" t="s">
        <v>39</v>
      </c>
      <c r="F25" s="34" t="s">
        <v>8</v>
      </c>
      <c r="G25" s="45">
        <f t="shared" si="0"/>
        <v>4.0476190476190478E-2</v>
      </c>
      <c r="H25" s="46">
        <v>170</v>
      </c>
      <c r="I25" s="46">
        <f>J25+1000</f>
        <v>5200</v>
      </c>
      <c r="J25" s="46">
        <v>4200</v>
      </c>
      <c r="K25" s="46">
        <v>564.4</v>
      </c>
      <c r="L25" s="46">
        <v>5418</v>
      </c>
      <c r="M25" s="72">
        <f t="shared" si="1"/>
        <v>7.4415308291991495</v>
      </c>
      <c r="N25" s="72">
        <f t="shared" si="2"/>
        <v>0.77519379844961245</v>
      </c>
      <c r="O25" s="72">
        <f t="shared" si="3"/>
        <v>5.7686285497667829</v>
      </c>
      <c r="P25" s="34" t="s">
        <v>97</v>
      </c>
    </row>
    <row r="26" spans="1:17" s="3" customFormat="1" hidden="1" x14ac:dyDescent="0.45">
      <c r="A26" s="63"/>
      <c r="B26" s="30" t="s">
        <v>180</v>
      </c>
      <c r="C26" s="34" t="s">
        <v>40</v>
      </c>
      <c r="D26" s="34">
        <v>7270</v>
      </c>
      <c r="E26" s="34" t="s">
        <v>41</v>
      </c>
      <c r="F26" s="34" t="s">
        <v>6</v>
      </c>
      <c r="G26" s="45">
        <f t="shared" si="0"/>
        <v>4.8000000000000001E-2</v>
      </c>
      <c r="H26" s="46">
        <v>144</v>
      </c>
      <c r="I26" s="46">
        <f>J26+700</f>
        <v>3700</v>
      </c>
      <c r="J26" s="46">
        <v>3000</v>
      </c>
      <c r="K26" s="46">
        <v>303.89999999999998</v>
      </c>
      <c r="L26" s="46">
        <v>2191</v>
      </c>
      <c r="M26" s="72">
        <f t="shared" si="1"/>
        <v>9.8716683119447186</v>
      </c>
      <c r="N26" s="72">
        <f t="shared" si="2"/>
        <v>1.3692377909630307</v>
      </c>
      <c r="O26" s="72">
        <f t="shared" si="3"/>
        <v>13.516661312566937</v>
      </c>
      <c r="P26" s="35" t="s">
        <v>98</v>
      </c>
      <c r="Q26" s="24"/>
    </row>
    <row r="27" spans="1:17" s="3" customFormat="1" hidden="1" x14ac:dyDescent="0.45">
      <c r="A27" s="64"/>
      <c r="B27" s="30" t="s">
        <v>180</v>
      </c>
      <c r="C27" s="59" t="s">
        <v>43</v>
      </c>
      <c r="D27" s="34">
        <v>7822</v>
      </c>
      <c r="E27" s="34" t="s">
        <v>42</v>
      </c>
      <c r="F27" s="34" t="s">
        <v>6</v>
      </c>
      <c r="G27" s="45">
        <f t="shared" si="0"/>
        <v>5.6666666666666664E-2</v>
      </c>
      <c r="H27" s="46">
        <v>17</v>
      </c>
      <c r="I27" s="46">
        <f>J27+80</f>
        <v>380</v>
      </c>
      <c r="J27" s="46">
        <v>300</v>
      </c>
      <c r="K27" s="46">
        <v>1.1000000000000001</v>
      </c>
      <c r="L27" s="46">
        <v>955.9</v>
      </c>
      <c r="M27" s="72">
        <f t="shared" si="1"/>
        <v>272.72727272727269</v>
      </c>
      <c r="N27" s="72">
        <f t="shared" si="2"/>
        <v>0.31384035987027931</v>
      </c>
      <c r="O27" s="72">
        <f t="shared" si="3"/>
        <v>85.59282541916707</v>
      </c>
      <c r="P27" s="35" t="s">
        <v>99</v>
      </c>
      <c r="Q27" s="24"/>
    </row>
    <row r="28" spans="1:17" s="3" customFormat="1" hidden="1" x14ac:dyDescent="0.45">
      <c r="A28" s="64"/>
      <c r="B28" s="30" t="s">
        <v>180</v>
      </c>
      <c r="C28" s="60"/>
      <c r="D28" s="34">
        <v>7945</v>
      </c>
      <c r="E28" s="34" t="s">
        <v>44</v>
      </c>
      <c r="F28" s="34" t="s">
        <v>11</v>
      </c>
      <c r="G28" s="45">
        <f t="shared" si="0"/>
        <v>3.8461538461538464E-2</v>
      </c>
      <c r="H28" s="46">
        <v>50</v>
      </c>
      <c r="I28" s="46">
        <f>J28+300</f>
        <v>1600</v>
      </c>
      <c r="J28" s="46">
        <v>1300</v>
      </c>
      <c r="K28" s="46">
        <v>123.6</v>
      </c>
      <c r="L28" s="46">
        <v>2466</v>
      </c>
      <c r="M28" s="72">
        <f t="shared" si="1"/>
        <v>10.51779935275081</v>
      </c>
      <c r="N28" s="72">
        <f t="shared" si="2"/>
        <v>0.52716950527169504</v>
      </c>
      <c r="O28" s="72">
        <f t="shared" si="3"/>
        <v>5.5446630813365987</v>
      </c>
      <c r="P28" s="35" t="s">
        <v>150</v>
      </c>
      <c r="Q28" s="25"/>
    </row>
    <row r="29" spans="1:17" s="3" customFormat="1" hidden="1" x14ac:dyDescent="0.45">
      <c r="A29" s="64"/>
      <c r="B29" s="30" t="s">
        <v>180</v>
      </c>
      <c r="C29" s="59" t="s">
        <v>45</v>
      </c>
      <c r="D29" s="34">
        <v>9312</v>
      </c>
      <c r="E29" s="34" t="s">
        <v>46</v>
      </c>
      <c r="F29" s="34" t="s">
        <v>6</v>
      </c>
      <c r="G29" s="45">
        <f t="shared" si="0"/>
        <v>4.1666666666666664E-2</v>
      </c>
      <c r="H29" s="46">
        <v>50</v>
      </c>
      <c r="I29" s="46">
        <f>J29+300</f>
        <v>1500</v>
      </c>
      <c r="J29" s="46">
        <v>1200</v>
      </c>
      <c r="K29" s="46">
        <v>160.80000000000001</v>
      </c>
      <c r="L29" s="46">
        <v>2670</v>
      </c>
      <c r="M29" s="72">
        <f t="shared" si="1"/>
        <v>7.4626865671641784</v>
      </c>
      <c r="N29" s="72">
        <f t="shared" si="2"/>
        <v>0.449438202247191</v>
      </c>
      <c r="O29" s="72">
        <f t="shared" si="3"/>
        <v>3.3540164346805295</v>
      </c>
      <c r="P29" s="51" t="s">
        <v>136</v>
      </c>
      <c r="Q29" s="25"/>
    </row>
    <row r="30" spans="1:17" s="3" customFormat="1" hidden="1" x14ac:dyDescent="0.45">
      <c r="A30" s="64"/>
      <c r="B30" s="32" t="s">
        <v>87</v>
      </c>
      <c r="C30" s="60"/>
      <c r="D30" s="32">
        <v>9368</v>
      </c>
      <c r="E30" s="32" t="s">
        <v>137</v>
      </c>
      <c r="F30" s="32" t="s">
        <v>6</v>
      </c>
      <c r="G30" s="43">
        <f t="shared" si="0"/>
        <v>2.9090909090909091E-2</v>
      </c>
      <c r="H30" s="44">
        <v>32</v>
      </c>
      <c r="I30" s="44">
        <f>J30+300</f>
        <v>1400</v>
      </c>
      <c r="J30" s="44">
        <v>1100</v>
      </c>
      <c r="K30" s="44">
        <v>128.4</v>
      </c>
      <c r="L30" s="44">
        <v>2267</v>
      </c>
      <c r="M30" s="74">
        <f t="shared" si="1"/>
        <v>8.5669781931464168</v>
      </c>
      <c r="N30" s="74">
        <f t="shared" si="2"/>
        <v>0.48522276135862374</v>
      </c>
      <c r="O30" s="74">
        <f t="shared" si="3"/>
        <v>4.156892815377617</v>
      </c>
      <c r="P30" s="51" t="s">
        <v>151</v>
      </c>
      <c r="Q30" s="25"/>
    </row>
    <row r="31" spans="1:17" s="3" customFormat="1" hidden="1" x14ac:dyDescent="0.45">
      <c r="A31" s="63"/>
      <c r="B31" s="30" t="s">
        <v>180</v>
      </c>
      <c r="C31" s="59" t="s">
        <v>50</v>
      </c>
      <c r="D31" s="34">
        <v>3817</v>
      </c>
      <c r="E31" s="34" t="s">
        <v>51</v>
      </c>
      <c r="F31" s="34" t="s">
        <v>6</v>
      </c>
      <c r="G31" s="45">
        <f t="shared" si="0"/>
        <v>4.0740740740740744E-2</v>
      </c>
      <c r="H31" s="46">
        <v>110</v>
      </c>
      <c r="I31" s="46">
        <f>J31+500</f>
        <v>3200</v>
      </c>
      <c r="J31" s="46">
        <v>2700</v>
      </c>
      <c r="K31" s="46">
        <v>202.6</v>
      </c>
      <c r="L31" s="46">
        <v>1613</v>
      </c>
      <c r="M31" s="72">
        <f t="shared" si="1"/>
        <v>13.326752221125371</v>
      </c>
      <c r="N31" s="72">
        <f t="shared" si="2"/>
        <v>1.6738995660260385</v>
      </c>
      <c r="O31" s="72">
        <f t="shared" si="3"/>
        <v>22.307644759478304</v>
      </c>
      <c r="P31" s="51" t="s">
        <v>100</v>
      </c>
      <c r="Q31" s="25"/>
    </row>
    <row r="32" spans="1:17" s="3" customFormat="1" hidden="1" x14ac:dyDescent="0.45">
      <c r="A32" s="63"/>
      <c r="B32" s="32" t="s">
        <v>87</v>
      </c>
      <c r="C32" s="58"/>
      <c r="D32" s="32">
        <v>9422</v>
      </c>
      <c r="E32" s="32" t="s">
        <v>53</v>
      </c>
      <c r="F32" s="32" t="s">
        <v>6</v>
      </c>
      <c r="G32" s="43">
        <f t="shared" si="0"/>
        <v>3.5294117647058823E-2</v>
      </c>
      <c r="H32" s="44">
        <v>60</v>
      </c>
      <c r="I32" s="44">
        <f>J32+400</f>
        <v>2100</v>
      </c>
      <c r="J32" s="44">
        <v>1700</v>
      </c>
      <c r="K32" s="44">
        <v>156.5</v>
      </c>
      <c r="L32" s="44">
        <v>945.1</v>
      </c>
      <c r="M32" s="74">
        <f t="shared" si="1"/>
        <v>10.862619808306709</v>
      </c>
      <c r="N32" s="74">
        <f t="shared" si="2"/>
        <v>1.7987514548725003</v>
      </c>
      <c r="O32" s="74">
        <f t="shared" si="3"/>
        <v>19.539153183918533</v>
      </c>
      <c r="P32" s="51" t="s">
        <v>101</v>
      </c>
      <c r="Q32" s="25"/>
    </row>
    <row r="33" spans="1:18" s="3" customFormat="1" hidden="1" x14ac:dyDescent="0.45">
      <c r="A33" s="64"/>
      <c r="B33" s="32" t="s">
        <v>87</v>
      </c>
      <c r="C33" s="58"/>
      <c r="D33" s="32">
        <v>9436</v>
      </c>
      <c r="E33" s="32" t="s">
        <v>47</v>
      </c>
      <c r="F33" s="32" t="s">
        <v>6</v>
      </c>
      <c r="G33" s="43">
        <f t="shared" si="0"/>
        <v>3.5789473684210524E-2</v>
      </c>
      <c r="H33" s="44">
        <v>136</v>
      </c>
      <c r="I33" s="44">
        <f>J33+700</f>
        <v>4500</v>
      </c>
      <c r="J33" s="44">
        <v>3800</v>
      </c>
      <c r="K33" s="44">
        <v>342.3</v>
      </c>
      <c r="L33" s="44">
        <v>2965</v>
      </c>
      <c r="M33" s="74">
        <f t="shared" si="1"/>
        <v>11.101373064563248</v>
      </c>
      <c r="N33" s="74">
        <f t="shared" si="2"/>
        <v>1.281618887015177</v>
      </c>
      <c r="O33" s="74">
        <f t="shared" si="3"/>
        <v>14.227729391345814</v>
      </c>
      <c r="P33" s="51" t="s">
        <v>102</v>
      </c>
      <c r="Q33" s="25"/>
    </row>
    <row r="34" spans="1:18" s="3" customFormat="1" hidden="1" x14ac:dyDescent="0.45">
      <c r="A34" s="64"/>
      <c r="B34" s="31" t="s">
        <v>180</v>
      </c>
      <c r="C34" s="58"/>
      <c r="D34" s="32">
        <v>9437</v>
      </c>
      <c r="E34" s="32" t="s">
        <v>52</v>
      </c>
      <c r="F34" s="32" t="s">
        <v>6</v>
      </c>
      <c r="G34" s="43">
        <f t="shared" si="0"/>
        <v>4.8000000000000001E-2</v>
      </c>
      <c r="H34" s="44">
        <v>120</v>
      </c>
      <c r="I34" s="44">
        <f>J34+500</f>
        <v>3000</v>
      </c>
      <c r="J34" s="44">
        <v>2500</v>
      </c>
      <c r="K34" s="44">
        <v>175.1</v>
      </c>
      <c r="L34" s="44">
        <v>1608</v>
      </c>
      <c r="M34" s="74">
        <f t="shared" si="1"/>
        <v>14.277555682467161</v>
      </c>
      <c r="N34" s="74">
        <f t="shared" si="2"/>
        <v>1.5547263681592041</v>
      </c>
      <c r="O34" s="74">
        <f t="shared" si="3"/>
        <v>22.197692292392976</v>
      </c>
      <c r="P34" s="35" t="s">
        <v>179</v>
      </c>
      <c r="Q34" s="25"/>
    </row>
    <row r="35" spans="1:18" s="3" customFormat="1" hidden="1" x14ac:dyDescent="0.45">
      <c r="A35" s="64"/>
      <c r="B35" s="31" t="s">
        <v>180</v>
      </c>
      <c r="C35" s="59" t="s">
        <v>138</v>
      </c>
      <c r="D35" s="32">
        <v>8566</v>
      </c>
      <c r="E35" s="32" t="s">
        <v>48</v>
      </c>
      <c r="F35" s="32" t="s">
        <v>6</v>
      </c>
      <c r="G35" s="43">
        <f t="shared" si="0"/>
        <v>2.5714285714285714E-2</v>
      </c>
      <c r="H35" s="44">
        <v>90</v>
      </c>
      <c r="I35" s="44">
        <f>J35+700</f>
        <v>4200</v>
      </c>
      <c r="J35" s="44">
        <v>3500</v>
      </c>
      <c r="K35" s="44">
        <v>389.3</v>
      </c>
      <c r="L35" s="44">
        <v>5685</v>
      </c>
      <c r="M35" s="74">
        <f t="shared" si="1"/>
        <v>8.9904957616234267</v>
      </c>
      <c r="N35" s="74">
        <f t="shared" si="2"/>
        <v>0.61565523306948111</v>
      </c>
      <c r="O35" s="74">
        <f t="shared" si="3"/>
        <v>5.5350457635324526</v>
      </c>
      <c r="P35" s="51" t="s">
        <v>152</v>
      </c>
      <c r="Q35" s="25"/>
    </row>
    <row r="36" spans="1:18" s="3" customFormat="1" hidden="1" x14ac:dyDescent="0.45">
      <c r="A36" s="64"/>
      <c r="B36" s="31" t="s">
        <v>180</v>
      </c>
      <c r="C36" s="58"/>
      <c r="D36" s="32">
        <v>8593</v>
      </c>
      <c r="E36" s="32" t="s">
        <v>49</v>
      </c>
      <c r="F36" s="32" t="s">
        <v>6</v>
      </c>
      <c r="G36" s="43">
        <f t="shared" si="0"/>
        <v>4.1666666666666664E-2</v>
      </c>
      <c r="H36" s="44">
        <v>25</v>
      </c>
      <c r="I36" s="44">
        <f>J36+100</f>
        <v>700</v>
      </c>
      <c r="J36" s="44">
        <v>600</v>
      </c>
      <c r="K36" s="44">
        <v>78.599999999999994</v>
      </c>
      <c r="L36" s="44">
        <v>840.5</v>
      </c>
      <c r="M36" s="74">
        <f t="shared" si="1"/>
        <v>7.6335877862595423</v>
      </c>
      <c r="N36" s="74">
        <f t="shared" si="2"/>
        <v>0.71386079714455686</v>
      </c>
      <c r="O36" s="74">
        <f t="shared" si="3"/>
        <v>5.4493190621721901</v>
      </c>
      <c r="P36" s="35" t="s">
        <v>153</v>
      </c>
      <c r="Q36" s="25"/>
    </row>
    <row r="37" spans="1:18" s="3" customFormat="1" x14ac:dyDescent="0.45">
      <c r="A37" s="63"/>
      <c r="B37" s="32" t="s">
        <v>109</v>
      </c>
      <c r="C37" s="34" t="s">
        <v>138</v>
      </c>
      <c r="D37" s="32">
        <v>8591</v>
      </c>
      <c r="E37" s="32" t="s">
        <v>15</v>
      </c>
      <c r="F37" s="32" t="s">
        <v>6</v>
      </c>
      <c r="G37" s="43">
        <f t="shared" si="0"/>
        <v>3.619047619047619E-2</v>
      </c>
      <c r="H37" s="44">
        <v>76</v>
      </c>
      <c r="I37" s="44">
        <f>J37+500</f>
        <v>2600</v>
      </c>
      <c r="J37" s="44">
        <v>2100</v>
      </c>
      <c r="K37" s="44">
        <v>261.39999999999998</v>
      </c>
      <c r="L37" s="44">
        <v>2252</v>
      </c>
      <c r="M37" s="74">
        <f t="shared" si="1"/>
        <v>8.0336648814078053</v>
      </c>
      <c r="N37" s="74">
        <f t="shared" si="2"/>
        <v>0.93250444049733572</v>
      </c>
      <c r="O37" s="74">
        <f t="shared" si="3"/>
        <v>7.4914281753802801</v>
      </c>
      <c r="P37" s="46" t="s">
        <v>110</v>
      </c>
      <c r="Q37" s="6"/>
    </row>
    <row r="38" spans="1:18" s="3" customFormat="1" hidden="1" x14ac:dyDescent="0.45">
      <c r="A38" s="63"/>
      <c r="B38" s="33" t="s">
        <v>87</v>
      </c>
      <c r="C38" s="60"/>
      <c r="D38" s="33">
        <v>8570</v>
      </c>
      <c r="E38" s="33" t="s">
        <v>65</v>
      </c>
      <c r="F38" s="34" t="s">
        <v>6</v>
      </c>
      <c r="G38" s="47">
        <f t="shared" si="0"/>
        <v>3.5789473684210524E-2</v>
      </c>
      <c r="H38" s="48">
        <v>68</v>
      </c>
      <c r="I38" s="48">
        <f>J38+400</f>
        <v>2300</v>
      </c>
      <c r="J38" s="48">
        <v>1900</v>
      </c>
      <c r="K38" s="48">
        <v>176.1</v>
      </c>
      <c r="L38" s="48">
        <v>1748</v>
      </c>
      <c r="M38" s="72">
        <f t="shared" si="1"/>
        <v>10.789324247586599</v>
      </c>
      <c r="N38" s="72">
        <f t="shared" si="2"/>
        <v>1.0869565217391304</v>
      </c>
      <c r="O38" s="72">
        <f t="shared" si="3"/>
        <v>11.72752635607239</v>
      </c>
      <c r="P38" s="46" t="s">
        <v>154</v>
      </c>
      <c r="Q38" s="6"/>
    </row>
    <row r="39" spans="1:18" s="3" customFormat="1" hidden="1" x14ac:dyDescent="0.45">
      <c r="A39" s="63"/>
      <c r="B39" s="32" t="s">
        <v>87</v>
      </c>
      <c r="C39" s="59" t="s">
        <v>54</v>
      </c>
      <c r="D39" s="32">
        <v>8078</v>
      </c>
      <c r="E39" s="32" t="s">
        <v>55</v>
      </c>
      <c r="F39" s="32" t="s">
        <v>6</v>
      </c>
      <c r="G39" s="43">
        <f t="shared" si="0"/>
        <v>4.5454545454545456E-2</v>
      </c>
      <c r="H39" s="44">
        <v>150</v>
      </c>
      <c r="I39" s="44">
        <f>J39+700</f>
        <v>4000</v>
      </c>
      <c r="J39" s="44">
        <v>3300</v>
      </c>
      <c r="K39" s="44">
        <v>472.5</v>
      </c>
      <c r="L39" s="44">
        <v>4610</v>
      </c>
      <c r="M39" s="74">
        <f t="shared" si="1"/>
        <v>6.9841269841269842</v>
      </c>
      <c r="N39" s="74">
        <f t="shared" si="2"/>
        <v>0.71583514099783085</v>
      </c>
      <c r="O39" s="74">
        <f t="shared" si="3"/>
        <v>4.9994835244292952</v>
      </c>
      <c r="P39" s="51" t="s">
        <v>103</v>
      </c>
      <c r="Q39" s="25"/>
    </row>
    <row r="40" spans="1:18" s="3" customFormat="1" hidden="1" x14ac:dyDescent="0.45">
      <c r="A40" s="64"/>
      <c r="B40" s="30" t="s">
        <v>180</v>
      </c>
      <c r="C40" s="58"/>
      <c r="D40" s="34">
        <v>7433</v>
      </c>
      <c r="E40" s="34" t="s">
        <v>56</v>
      </c>
      <c r="F40" s="34" t="s">
        <v>8</v>
      </c>
      <c r="G40" s="45">
        <f t="shared" si="0"/>
        <v>4.1666666666666664E-2</v>
      </c>
      <c r="H40" s="46">
        <v>50</v>
      </c>
      <c r="I40" s="46">
        <f>J40+300</f>
        <v>1500</v>
      </c>
      <c r="J40" s="46">
        <v>1200</v>
      </c>
      <c r="K40" s="46">
        <v>126.5</v>
      </c>
      <c r="L40" s="46">
        <v>2624</v>
      </c>
      <c r="M40" s="72">
        <f t="shared" si="1"/>
        <v>9.4861660079051386</v>
      </c>
      <c r="N40" s="72">
        <f t="shared" si="2"/>
        <v>0.45731707317073172</v>
      </c>
      <c r="O40" s="72">
        <f t="shared" si="3"/>
        <v>4.3381856743468621</v>
      </c>
      <c r="P40" s="46" t="s">
        <v>105</v>
      </c>
      <c r="Q40" s="6"/>
      <c r="R40" s="6"/>
    </row>
    <row r="41" spans="1:18" s="3" customFormat="1" hidden="1" x14ac:dyDescent="0.45">
      <c r="A41" s="63"/>
      <c r="B41" s="32" t="s">
        <v>87</v>
      </c>
      <c r="C41" s="60"/>
      <c r="D41" s="32">
        <v>8058</v>
      </c>
      <c r="E41" s="32" t="s">
        <v>104</v>
      </c>
      <c r="F41" s="32" t="s">
        <v>6</v>
      </c>
      <c r="G41" s="43">
        <f t="shared" si="0"/>
        <v>4.0322580645161289E-2</v>
      </c>
      <c r="H41" s="44">
        <v>125</v>
      </c>
      <c r="I41" s="44">
        <f>J41+700</f>
        <v>3800</v>
      </c>
      <c r="J41" s="44">
        <v>3100</v>
      </c>
      <c r="K41" s="44">
        <v>391.5</v>
      </c>
      <c r="L41" s="44">
        <v>3541</v>
      </c>
      <c r="M41" s="74">
        <f t="shared" si="1"/>
        <v>7.9182630906768834</v>
      </c>
      <c r="N41" s="74">
        <f t="shared" si="2"/>
        <v>0.87545890991245412</v>
      </c>
      <c r="O41" s="74">
        <f t="shared" si="3"/>
        <v>6.9321139737640038</v>
      </c>
      <c r="P41" s="46" t="s">
        <v>155</v>
      </c>
      <c r="Q41" s="6"/>
      <c r="R41" s="6"/>
    </row>
    <row r="42" spans="1:18" s="3" customFormat="1" hidden="1" x14ac:dyDescent="0.45">
      <c r="A42" s="63"/>
      <c r="B42" s="32" t="s">
        <v>87</v>
      </c>
      <c r="C42" s="34" t="s">
        <v>57</v>
      </c>
      <c r="D42" s="32">
        <v>7523</v>
      </c>
      <c r="E42" s="32" t="s">
        <v>58</v>
      </c>
      <c r="F42" s="32" t="s">
        <v>8</v>
      </c>
      <c r="G42" s="43">
        <f t="shared" si="0"/>
        <v>4.2857142857142858E-2</v>
      </c>
      <c r="H42" s="44">
        <v>30</v>
      </c>
      <c r="I42" s="44">
        <f>J42+100</f>
        <v>800</v>
      </c>
      <c r="J42" s="44">
        <v>700</v>
      </c>
      <c r="K42" s="44">
        <v>77.400000000000006</v>
      </c>
      <c r="L42" s="44">
        <v>1097</v>
      </c>
      <c r="M42" s="74">
        <f t="shared" si="1"/>
        <v>9.0439276485788103</v>
      </c>
      <c r="N42" s="74">
        <f t="shared" si="2"/>
        <v>0.6381039197812215</v>
      </c>
      <c r="O42" s="74">
        <f t="shared" si="3"/>
        <v>5.7709656827759046</v>
      </c>
      <c r="P42" s="46" t="s">
        <v>156</v>
      </c>
      <c r="Q42" s="6"/>
      <c r="R42" s="6"/>
    </row>
    <row r="43" spans="1:18" s="3" customFormat="1" x14ac:dyDescent="0.45">
      <c r="A43" s="63"/>
      <c r="B43" s="31" t="s">
        <v>181</v>
      </c>
      <c r="C43" s="59" t="s">
        <v>141</v>
      </c>
      <c r="D43" s="32">
        <v>8349</v>
      </c>
      <c r="E43" s="32" t="s">
        <v>59</v>
      </c>
      <c r="F43" s="32" t="s">
        <v>6</v>
      </c>
      <c r="G43" s="43">
        <f t="shared" si="0"/>
        <v>0.04</v>
      </c>
      <c r="H43" s="44">
        <v>50</v>
      </c>
      <c r="I43" s="44">
        <f>J43+300</f>
        <v>1550</v>
      </c>
      <c r="J43" s="44">
        <v>1250</v>
      </c>
      <c r="K43" s="44">
        <v>95</v>
      </c>
      <c r="L43" s="44">
        <v>3079</v>
      </c>
      <c r="M43" s="74">
        <f t="shared" si="1"/>
        <v>13.157894736842104</v>
      </c>
      <c r="N43" s="74">
        <f t="shared" si="2"/>
        <v>0.40597596622279963</v>
      </c>
      <c r="O43" s="74">
        <f t="shared" si="3"/>
        <v>5.3417890292473631</v>
      </c>
      <c r="P43" s="62" t="s">
        <v>157</v>
      </c>
      <c r="Q43" s="6"/>
    </row>
    <row r="44" spans="1:18" s="3" customFormat="1" x14ac:dyDescent="0.45">
      <c r="A44" s="63"/>
      <c r="B44" s="31" t="s">
        <v>181</v>
      </c>
      <c r="C44" s="58"/>
      <c r="D44" s="32">
        <v>8542</v>
      </c>
      <c r="E44" s="32" t="s">
        <v>60</v>
      </c>
      <c r="F44" s="32" t="s">
        <v>6</v>
      </c>
      <c r="G44" s="43">
        <f t="shared" si="0"/>
        <v>0.04</v>
      </c>
      <c r="H44" s="44">
        <v>50</v>
      </c>
      <c r="I44" s="44">
        <f>J44+300</f>
        <v>1550</v>
      </c>
      <c r="J44" s="44">
        <v>1250</v>
      </c>
      <c r="K44" s="44">
        <v>113.1</v>
      </c>
      <c r="L44" s="44">
        <v>3758</v>
      </c>
      <c r="M44" s="74">
        <f t="shared" si="1"/>
        <v>11.052166224580018</v>
      </c>
      <c r="N44" s="74">
        <f t="shared" si="2"/>
        <v>0.33262373602980311</v>
      </c>
      <c r="O44" s="74">
        <f t="shared" si="3"/>
        <v>3.6762128208422098</v>
      </c>
      <c r="P44" s="62" t="s">
        <v>157</v>
      </c>
      <c r="Q44" s="6"/>
    </row>
    <row r="45" spans="1:18" s="3" customFormat="1" hidden="1" x14ac:dyDescent="0.45">
      <c r="A45" s="63"/>
      <c r="B45" s="30" t="s">
        <v>180</v>
      </c>
      <c r="C45" s="60"/>
      <c r="D45" s="34">
        <v>8316</v>
      </c>
      <c r="E45" s="34" t="s">
        <v>61</v>
      </c>
      <c r="F45" s="34" t="s">
        <v>6</v>
      </c>
      <c r="G45" s="45">
        <f t="shared" si="0"/>
        <v>0.04</v>
      </c>
      <c r="H45" s="46">
        <v>180</v>
      </c>
      <c r="I45" s="46">
        <f>J45+700</f>
        <v>5200</v>
      </c>
      <c r="J45" s="46">
        <v>4500</v>
      </c>
      <c r="K45" s="46">
        <v>510.9</v>
      </c>
      <c r="L45" s="46">
        <v>7739</v>
      </c>
      <c r="M45" s="72">
        <f t="shared" si="1"/>
        <v>8.8079859072225481</v>
      </c>
      <c r="N45" s="72">
        <f t="shared" si="2"/>
        <v>0.58147047422147569</v>
      </c>
      <c r="O45" s="72">
        <f t="shared" si="3"/>
        <v>5.1215837424087702</v>
      </c>
      <c r="P45" s="46" t="s">
        <v>106</v>
      </c>
      <c r="Q45" s="6"/>
    </row>
    <row r="46" spans="1:18" s="3" customFormat="1" hidden="1" x14ac:dyDescent="0.45">
      <c r="A46" s="63"/>
      <c r="B46" s="30" t="s">
        <v>180</v>
      </c>
      <c r="C46" s="59" t="s">
        <v>62</v>
      </c>
      <c r="D46" s="34">
        <v>8725</v>
      </c>
      <c r="E46" s="34" t="s">
        <v>63</v>
      </c>
      <c r="F46" s="34" t="s">
        <v>6</v>
      </c>
      <c r="G46" s="45">
        <f t="shared" si="0"/>
        <v>4.0540540540540543E-2</v>
      </c>
      <c r="H46" s="46">
        <v>150</v>
      </c>
      <c r="I46" s="46">
        <f>J46+700</f>
        <v>4400</v>
      </c>
      <c r="J46" s="46">
        <v>3700</v>
      </c>
      <c r="K46" s="46">
        <v>347.9</v>
      </c>
      <c r="L46" s="46">
        <v>4790</v>
      </c>
      <c r="M46" s="72">
        <f t="shared" si="1"/>
        <v>10.635240011497558</v>
      </c>
      <c r="N46" s="72">
        <f t="shared" si="2"/>
        <v>0.77244258872651361</v>
      </c>
      <c r="O46" s="72">
        <f t="shared" si="3"/>
        <v>8.2151123262089705</v>
      </c>
      <c r="P46" s="46" t="s">
        <v>107</v>
      </c>
      <c r="Q46" s="6"/>
    </row>
    <row r="47" spans="1:18" s="3" customFormat="1" hidden="1" x14ac:dyDescent="0.45">
      <c r="A47" s="64"/>
      <c r="B47" s="32" t="s">
        <v>108</v>
      </c>
      <c r="C47" s="60"/>
      <c r="D47" s="32">
        <v>8766</v>
      </c>
      <c r="E47" s="32" t="s">
        <v>64</v>
      </c>
      <c r="F47" s="32" t="s">
        <v>6</v>
      </c>
      <c r="G47" s="43">
        <f t="shared" si="0"/>
        <v>3.5185185185185187E-2</v>
      </c>
      <c r="H47" s="44">
        <v>190</v>
      </c>
      <c r="I47" s="44">
        <f>J47+1000</f>
        <v>6400</v>
      </c>
      <c r="J47" s="44">
        <v>5400</v>
      </c>
      <c r="K47" s="44">
        <v>462.5</v>
      </c>
      <c r="L47" s="44">
        <v>5182</v>
      </c>
      <c r="M47" s="74">
        <f t="shared" si="1"/>
        <v>11.675675675675675</v>
      </c>
      <c r="N47" s="74">
        <f t="shared" si="2"/>
        <v>1.0420686993438826</v>
      </c>
      <c r="O47" s="74">
        <f t="shared" si="3"/>
        <v>12.166856165312359</v>
      </c>
      <c r="P47" s="46" t="s">
        <v>158</v>
      </c>
      <c r="Q47" s="6"/>
    </row>
    <row r="48" spans="1:18" s="3" customFormat="1" hidden="1" x14ac:dyDescent="0.45">
      <c r="A48" s="63"/>
      <c r="B48" s="34" t="s">
        <v>87</v>
      </c>
      <c r="C48" s="59" t="s">
        <v>68</v>
      </c>
      <c r="D48" s="34">
        <v>3242</v>
      </c>
      <c r="E48" s="34" t="s">
        <v>66</v>
      </c>
      <c r="F48" s="34" t="s">
        <v>8</v>
      </c>
      <c r="G48" s="45">
        <f t="shared" si="0"/>
        <v>4.4999999999999998E-2</v>
      </c>
      <c r="H48" s="46">
        <v>18</v>
      </c>
      <c r="I48" s="46">
        <f>J48+80</f>
        <v>480</v>
      </c>
      <c r="J48" s="46">
        <v>400</v>
      </c>
      <c r="K48" s="46">
        <v>57.6</v>
      </c>
      <c r="L48" s="46">
        <v>332.2</v>
      </c>
      <c r="M48" s="72">
        <f t="shared" si="1"/>
        <v>6.9444444444444446</v>
      </c>
      <c r="N48" s="72">
        <f t="shared" si="2"/>
        <v>1.2040939193257074</v>
      </c>
      <c r="O48" s="72">
        <f t="shared" si="3"/>
        <v>8.3617633286507456</v>
      </c>
      <c r="P48" s="46" t="s">
        <v>159</v>
      </c>
      <c r="Q48" s="6"/>
    </row>
    <row r="49" spans="1:17" s="3" customFormat="1" x14ac:dyDescent="0.45">
      <c r="A49" s="63"/>
      <c r="B49" s="31" t="s">
        <v>180</v>
      </c>
      <c r="C49" s="34" t="s">
        <v>68</v>
      </c>
      <c r="D49" s="32">
        <v>8887</v>
      </c>
      <c r="E49" s="32" t="s">
        <v>67</v>
      </c>
      <c r="F49" s="32" t="s">
        <v>8</v>
      </c>
      <c r="G49" s="43">
        <f t="shared" si="0"/>
        <v>4.2105263157894736E-2</v>
      </c>
      <c r="H49" s="44">
        <v>40</v>
      </c>
      <c r="I49" s="44">
        <f>J49+150</f>
        <v>1100</v>
      </c>
      <c r="J49" s="44">
        <v>950</v>
      </c>
      <c r="K49" s="44">
        <v>73.8</v>
      </c>
      <c r="L49" s="44">
        <v>999.5</v>
      </c>
      <c r="M49" s="74">
        <f t="shared" si="1"/>
        <v>12.872628726287264</v>
      </c>
      <c r="N49" s="74">
        <f t="shared" si="2"/>
        <v>0.95047523761880937</v>
      </c>
      <c r="O49" s="74">
        <f t="shared" si="3"/>
        <v>12.235114847396598</v>
      </c>
      <c r="P49" s="46" t="s">
        <v>111</v>
      </c>
      <c r="Q49" s="6"/>
    </row>
    <row r="50" spans="1:17" s="3" customFormat="1" hidden="1" x14ac:dyDescent="0.45">
      <c r="A50" s="63"/>
      <c r="B50" s="30" t="s">
        <v>180</v>
      </c>
      <c r="C50" s="58"/>
      <c r="D50" s="34">
        <v>8890</v>
      </c>
      <c r="E50" s="34" t="s">
        <v>69</v>
      </c>
      <c r="F50" s="34" t="s">
        <v>8</v>
      </c>
      <c r="G50" s="45">
        <f t="shared" si="0"/>
        <v>4.0909090909090909E-2</v>
      </c>
      <c r="H50" s="46">
        <v>45</v>
      </c>
      <c r="I50" s="46">
        <f>J50+300</f>
        <v>1400</v>
      </c>
      <c r="J50" s="46">
        <v>1100</v>
      </c>
      <c r="K50" s="46">
        <v>199.3</v>
      </c>
      <c r="L50" s="46">
        <v>1094</v>
      </c>
      <c r="M50" s="72">
        <f t="shared" si="1"/>
        <v>5.5193176116407425</v>
      </c>
      <c r="N50" s="72">
        <f t="shared" si="2"/>
        <v>1.0054844606946984</v>
      </c>
      <c r="O50" s="72">
        <f t="shared" si="3"/>
        <v>5.5495880921433427</v>
      </c>
      <c r="P50" s="46" t="s">
        <v>160</v>
      </c>
      <c r="Q50" s="6"/>
    </row>
    <row r="51" spans="1:17" s="3" customFormat="1" hidden="1" x14ac:dyDescent="0.45">
      <c r="A51" s="63"/>
      <c r="B51" s="32" t="s">
        <v>87</v>
      </c>
      <c r="C51" s="58"/>
      <c r="D51" s="32">
        <v>8935</v>
      </c>
      <c r="E51" s="32" t="s">
        <v>70</v>
      </c>
      <c r="F51" s="32" t="s">
        <v>6</v>
      </c>
      <c r="G51" s="43">
        <f t="shared" si="0"/>
        <v>3.6666666666666667E-2</v>
      </c>
      <c r="H51" s="44">
        <v>44</v>
      </c>
      <c r="I51" s="44">
        <f>J51+300</f>
        <v>1500</v>
      </c>
      <c r="J51" s="44">
        <v>1200</v>
      </c>
      <c r="K51" s="44">
        <v>214.2</v>
      </c>
      <c r="L51" s="44">
        <v>1411</v>
      </c>
      <c r="M51" s="74">
        <f t="shared" si="1"/>
        <v>5.6022408963585439</v>
      </c>
      <c r="N51" s="74">
        <f t="shared" si="2"/>
        <v>0.85046066619418847</v>
      </c>
      <c r="O51" s="74">
        <f t="shared" si="3"/>
        <v>4.7644855248974149</v>
      </c>
      <c r="P51" s="46" t="s">
        <v>112</v>
      </c>
      <c r="Q51" s="6"/>
    </row>
    <row r="52" spans="1:17" s="3" customFormat="1" hidden="1" x14ac:dyDescent="0.45">
      <c r="A52" s="63"/>
      <c r="B52" s="32" t="s">
        <v>109</v>
      </c>
      <c r="C52" s="58"/>
      <c r="D52" s="32">
        <v>3254</v>
      </c>
      <c r="E52" s="32" t="s">
        <v>71</v>
      </c>
      <c r="F52" s="32" t="s">
        <v>6</v>
      </c>
      <c r="G52" s="43">
        <f t="shared" si="0"/>
        <v>2.0799999999999999E-2</v>
      </c>
      <c r="H52" s="44">
        <v>52</v>
      </c>
      <c r="I52" s="44">
        <f>J52+500</f>
        <v>3000</v>
      </c>
      <c r="J52" s="44">
        <v>2500</v>
      </c>
      <c r="K52" s="44">
        <v>347.4</v>
      </c>
      <c r="L52" s="44">
        <v>1624</v>
      </c>
      <c r="M52" s="74">
        <f t="shared" si="1"/>
        <v>7.1963154864709278</v>
      </c>
      <c r="N52" s="74">
        <f t="shared" si="2"/>
        <v>1.5394088669950738</v>
      </c>
      <c r="O52" s="74">
        <f t="shared" si="3"/>
        <v>11.078071869567314</v>
      </c>
      <c r="P52" s="62" t="s">
        <v>161</v>
      </c>
      <c r="Q52" s="6"/>
    </row>
    <row r="53" spans="1:17" s="3" customFormat="1" hidden="1" x14ac:dyDescent="0.45">
      <c r="A53" s="63"/>
      <c r="B53" s="34" t="s">
        <v>87</v>
      </c>
      <c r="C53" s="58"/>
      <c r="D53" s="32">
        <v>8909</v>
      </c>
      <c r="E53" s="32" t="s">
        <v>113</v>
      </c>
      <c r="F53" s="32" t="s">
        <v>8</v>
      </c>
      <c r="G53" s="43">
        <f t="shared" si="0"/>
        <v>2.5999999999999999E-2</v>
      </c>
      <c r="H53" s="44">
        <v>39</v>
      </c>
      <c r="I53" s="44">
        <f>J53+400</f>
        <v>1900</v>
      </c>
      <c r="J53" s="44">
        <v>1500</v>
      </c>
      <c r="K53" s="44">
        <v>181.2</v>
      </c>
      <c r="L53" s="44">
        <v>1048</v>
      </c>
      <c r="M53" s="74">
        <f t="shared" si="1"/>
        <v>8.2781456953642394</v>
      </c>
      <c r="N53" s="74">
        <f t="shared" si="2"/>
        <v>1.4312977099236641</v>
      </c>
      <c r="O53" s="74">
        <f t="shared" si="3"/>
        <v>11.848490976189273</v>
      </c>
      <c r="P53" s="46" t="s">
        <v>114</v>
      </c>
      <c r="Q53" s="6"/>
    </row>
    <row r="54" spans="1:17" s="3" customFormat="1" hidden="1" x14ac:dyDescent="0.45">
      <c r="A54" s="63"/>
      <c r="B54" s="32" t="s">
        <v>115</v>
      </c>
      <c r="C54" s="60"/>
      <c r="D54" s="32">
        <v>3288</v>
      </c>
      <c r="E54" s="32" t="s">
        <v>74</v>
      </c>
      <c r="F54" s="32" t="s">
        <v>6</v>
      </c>
      <c r="G54" s="43">
        <f t="shared" si="0"/>
        <v>0.03</v>
      </c>
      <c r="H54" s="44">
        <v>126</v>
      </c>
      <c r="I54" s="44">
        <f>J54+700</f>
        <v>4900</v>
      </c>
      <c r="J54" s="44">
        <v>4200</v>
      </c>
      <c r="K54" s="44">
        <v>691.3</v>
      </c>
      <c r="L54" s="44">
        <v>2243</v>
      </c>
      <c r="M54" s="74">
        <f t="shared" si="1"/>
        <v>6.0755099088673514</v>
      </c>
      <c r="N54" s="74">
        <f t="shared" si="2"/>
        <v>1.8724921979491753</v>
      </c>
      <c r="O54" s="74">
        <f t="shared" si="3"/>
        <v>11.376344902917021</v>
      </c>
      <c r="P54" s="48" t="s">
        <v>162</v>
      </c>
      <c r="Q54" s="26"/>
    </row>
    <row r="55" spans="1:17" s="3" customFormat="1" hidden="1" x14ac:dyDescent="0.45">
      <c r="A55" s="63"/>
      <c r="B55" s="30" t="s">
        <v>180</v>
      </c>
      <c r="C55" s="34" t="s">
        <v>72</v>
      </c>
      <c r="D55" s="34">
        <v>4544</v>
      </c>
      <c r="E55" s="34" t="s">
        <v>73</v>
      </c>
      <c r="F55" s="34" t="s">
        <v>6</v>
      </c>
      <c r="G55" s="45">
        <f t="shared" si="0"/>
        <v>4.5138888888888888E-2</v>
      </c>
      <c r="H55" s="46">
        <v>130</v>
      </c>
      <c r="I55" s="46">
        <f>J55+500</f>
        <v>3380</v>
      </c>
      <c r="J55" s="46">
        <v>2880</v>
      </c>
      <c r="K55" s="46">
        <v>131.6</v>
      </c>
      <c r="L55" s="46">
        <v>1928</v>
      </c>
      <c r="M55" s="72">
        <f t="shared" si="1"/>
        <v>21.884498480243163</v>
      </c>
      <c r="N55" s="72">
        <f t="shared" si="2"/>
        <v>1.4937759336099585</v>
      </c>
      <c r="O55" s="72">
        <f t="shared" si="3"/>
        <v>32.690537148910948</v>
      </c>
      <c r="P55" s="46" t="s">
        <v>163</v>
      </c>
      <c r="Q55" s="6"/>
    </row>
    <row r="56" spans="1:17" s="3" customFormat="1" x14ac:dyDescent="0.45">
      <c r="E56" s="5"/>
      <c r="F56" s="5"/>
      <c r="G56" s="6"/>
      <c r="H56" s="66" t="s">
        <v>170</v>
      </c>
      <c r="I56" s="6">
        <f>I49+I44+I43+I37+I13</f>
        <v>16800</v>
      </c>
      <c r="J56" s="6">
        <f>J49+J44+J43+J37+J13</f>
        <v>14050</v>
      </c>
      <c r="K56" s="6"/>
      <c r="L56" s="6"/>
      <c r="M56" s="73"/>
      <c r="N56" s="73"/>
      <c r="O56" s="73"/>
      <c r="P56" s="6"/>
    </row>
    <row r="57" spans="1:17" s="3" customFormat="1" x14ac:dyDescent="0.45">
      <c r="E57" s="5"/>
      <c r="F57" s="5"/>
      <c r="G57" s="6"/>
      <c r="H57" s="6"/>
      <c r="I57" s="6"/>
      <c r="J57" s="6"/>
      <c r="K57" s="6"/>
      <c r="L57" s="6"/>
      <c r="M57" s="73"/>
      <c r="N57" s="73"/>
      <c r="O57" s="73"/>
      <c r="P57" s="6"/>
    </row>
    <row r="58" spans="1:17" s="3" customFormat="1" x14ac:dyDescent="0.45">
      <c r="E58" s="5"/>
      <c r="F58" s="5"/>
      <c r="G58" s="6"/>
      <c r="H58" s="6"/>
      <c r="I58" s="6"/>
      <c r="J58" s="6"/>
      <c r="K58" s="6"/>
      <c r="L58" s="6"/>
      <c r="M58" s="73"/>
      <c r="N58" s="73"/>
      <c r="O58" s="73"/>
      <c r="P58" s="6"/>
    </row>
    <row r="59" spans="1:17" s="3" customFormat="1" x14ac:dyDescent="0.45">
      <c r="E59" s="5"/>
      <c r="F59" s="5"/>
      <c r="G59" s="6"/>
      <c r="H59" s="6"/>
      <c r="I59" s="6"/>
      <c r="J59" s="6"/>
      <c r="K59" s="6"/>
      <c r="L59" s="6"/>
      <c r="M59" s="73"/>
      <c r="N59" s="73"/>
      <c r="O59" s="73"/>
      <c r="P59" s="6"/>
    </row>
    <row r="60" spans="1:17" s="3" customFormat="1" x14ac:dyDescent="0.45">
      <c r="C60" s="3" t="s">
        <v>166</v>
      </c>
      <c r="E60" s="5"/>
      <c r="F60" s="5"/>
      <c r="G60" s="6"/>
      <c r="H60" s="6"/>
      <c r="I60" s="6"/>
      <c r="J60" s="6"/>
      <c r="K60" s="6"/>
      <c r="L60" s="6"/>
      <c r="M60" s="73"/>
      <c r="N60" s="73"/>
      <c r="O60" s="73"/>
      <c r="P60" s="6"/>
    </row>
    <row r="61" spans="1:17" s="3" customFormat="1" x14ac:dyDescent="0.45">
      <c r="C61" s="3" t="s">
        <v>165</v>
      </c>
      <c r="E61" s="5"/>
      <c r="F61" s="5"/>
      <c r="G61" s="6"/>
      <c r="H61" s="6"/>
      <c r="I61" s="6"/>
      <c r="J61" s="6"/>
      <c r="K61" s="6"/>
      <c r="L61" s="6"/>
      <c r="M61" s="73"/>
      <c r="N61" s="73"/>
      <c r="O61" s="73"/>
      <c r="P61" s="6"/>
    </row>
    <row r="62" spans="1:17" s="3" customFormat="1" x14ac:dyDescent="0.45">
      <c r="E62" s="5"/>
      <c r="F62" s="5"/>
      <c r="G62" s="6"/>
      <c r="H62" s="6"/>
      <c r="I62" s="6"/>
      <c r="J62" s="6"/>
      <c r="K62" s="6"/>
      <c r="L62" s="6"/>
      <c r="M62" s="73"/>
      <c r="N62" s="73"/>
      <c r="O62" s="73"/>
      <c r="P62" s="6"/>
    </row>
    <row r="63" spans="1:17" s="3" customFormat="1" x14ac:dyDescent="0.45">
      <c r="E63" s="5"/>
      <c r="F63" s="5"/>
      <c r="G63" s="6"/>
      <c r="H63" s="6"/>
      <c r="I63" s="6"/>
      <c r="J63" s="6"/>
      <c r="K63" s="6"/>
      <c r="L63" s="6"/>
      <c r="M63" s="73"/>
      <c r="N63" s="73"/>
      <c r="O63" s="73"/>
      <c r="P63" s="6"/>
    </row>
    <row r="64" spans="1:17" s="3" customFormat="1" x14ac:dyDescent="0.45">
      <c r="E64" s="5"/>
      <c r="F64" s="5"/>
      <c r="G64" s="6"/>
      <c r="H64" s="6"/>
      <c r="I64" s="6"/>
      <c r="J64" s="6"/>
      <c r="K64" s="6"/>
      <c r="L64" s="6"/>
      <c r="M64" s="73"/>
      <c r="N64" s="73"/>
      <c r="O64" s="73"/>
      <c r="P64" s="6"/>
    </row>
    <row r="65" spans="5:16" s="3" customFormat="1" x14ac:dyDescent="0.45">
      <c r="E65" s="5"/>
      <c r="F65" s="5"/>
      <c r="G65" s="6"/>
      <c r="H65" s="6"/>
      <c r="I65" s="6"/>
      <c r="J65" s="6"/>
      <c r="K65" s="6"/>
      <c r="L65" s="6"/>
      <c r="M65" s="73"/>
      <c r="N65" s="73"/>
      <c r="O65" s="73"/>
      <c r="P65" s="6"/>
    </row>
    <row r="66" spans="5:16" s="3" customFormat="1" x14ac:dyDescent="0.45">
      <c r="E66" s="5"/>
      <c r="F66" s="5"/>
      <c r="G66" s="6"/>
      <c r="H66" s="6"/>
      <c r="I66" s="6"/>
      <c r="J66" s="6"/>
      <c r="K66" s="6"/>
      <c r="L66" s="6"/>
      <c r="M66" s="73"/>
      <c r="N66" s="73"/>
      <c r="O66" s="73"/>
      <c r="P66" s="6"/>
    </row>
    <row r="67" spans="5:16" s="3" customFormat="1" x14ac:dyDescent="0.45">
      <c r="E67" s="5"/>
      <c r="F67" s="5"/>
      <c r="G67" s="6"/>
      <c r="H67" s="6"/>
      <c r="I67" s="6"/>
      <c r="J67" s="6"/>
      <c r="K67" s="6"/>
      <c r="L67" s="6"/>
      <c r="M67" s="73"/>
      <c r="N67" s="73"/>
      <c r="O67" s="73"/>
      <c r="P67" s="6"/>
    </row>
    <row r="68" spans="5:16" s="3" customFormat="1" x14ac:dyDescent="0.45">
      <c r="E68" s="5"/>
      <c r="F68" s="5"/>
      <c r="G68" s="6"/>
      <c r="H68" s="6"/>
      <c r="I68" s="6"/>
      <c r="J68" s="6"/>
      <c r="K68" s="6"/>
      <c r="L68" s="6"/>
      <c r="M68" s="73"/>
      <c r="N68" s="73"/>
      <c r="O68" s="73"/>
      <c r="P68" s="6"/>
    </row>
    <row r="69" spans="5:16" s="3" customFormat="1" x14ac:dyDescent="0.45">
      <c r="E69" s="5"/>
      <c r="F69" s="5"/>
      <c r="G69" s="6"/>
      <c r="H69" s="6"/>
      <c r="I69" s="6"/>
      <c r="J69" s="6"/>
      <c r="K69" s="6"/>
      <c r="L69" s="6"/>
      <c r="M69" s="73"/>
      <c r="N69" s="73"/>
      <c r="O69" s="73"/>
      <c r="P69" s="6"/>
    </row>
    <row r="70" spans="5:16" s="3" customFormat="1" x14ac:dyDescent="0.45">
      <c r="E70" s="5"/>
      <c r="F70" s="5"/>
      <c r="G70" s="6"/>
      <c r="H70" s="6"/>
      <c r="I70" s="6"/>
      <c r="J70" s="6"/>
      <c r="K70" s="6"/>
      <c r="L70" s="6"/>
      <c r="M70" s="73"/>
      <c r="N70" s="73"/>
      <c r="O70" s="73"/>
      <c r="P70" s="6"/>
    </row>
    <row r="71" spans="5:16" s="3" customFormat="1" x14ac:dyDescent="0.45">
      <c r="E71" s="5"/>
      <c r="F71" s="5"/>
      <c r="G71" s="6"/>
      <c r="H71" s="6"/>
      <c r="I71" s="6"/>
      <c r="J71" s="6"/>
      <c r="K71" s="6"/>
      <c r="L71" s="6"/>
      <c r="M71" s="73"/>
      <c r="N71" s="73"/>
      <c r="O71" s="73"/>
      <c r="P71" s="6"/>
    </row>
    <row r="72" spans="5:16" s="3" customFormat="1" x14ac:dyDescent="0.45">
      <c r="E72" s="5"/>
      <c r="F72" s="5"/>
      <c r="G72" s="6"/>
      <c r="H72" s="6"/>
      <c r="I72" s="6"/>
      <c r="J72" s="6"/>
      <c r="K72" s="6"/>
      <c r="L72" s="6"/>
      <c r="M72" s="73"/>
      <c r="N72" s="73"/>
      <c r="O72" s="73"/>
      <c r="P72" s="6"/>
    </row>
    <row r="73" spans="5:16" s="3" customFormat="1" x14ac:dyDescent="0.45">
      <c r="E73" s="5"/>
      <c r="F73" s="5"/>
      <c r="G73" s="6"/>
      <c r="H73" s="6"/>
      <c r="I73" s="6"/>
      <c r="J73" s="6"/>
      <c r="K73" s="6"/>
      <c r="L73" s="6"/>
      <c r="M73" s="73"/>
      <c r="N73" s="73"/>
      <c r="O73" s="73"/>
      <c r="P73" s="6"/>
    </row>
    <row r="74" spans="5:16" s="3" customFormat="1" x14ac:dyDescent="0.45">
      <c r="E74" s="5"/>
      <c r="F74" s="5"/>
      <c r="G74" s="6"/>
      <c r="H74" s="6"/>
      <c r="I74" s="6"/>
      <c r="J74" s="6"/>
      <c r="K74" s="6"/>
      <c r="L74" s="6"/>
      <c r="M74" s="73"/>
      <c r="N74" s="73"/>
      <c r="O74" s="73"/>
      <c r="P74" s="6"/>
    </row>
    <row r="75" spans="5:16" s="3" customFormat="1" x14ac:dyDescent="0.45">
      <c r="E75" s="5"/>
      <c r="F75" s="5"/>
      <c r="G75" s="6"/>
      <c r="H75" s="6"/>
      <c r="I75" s="6"/>
      <c r="J75" s="6"/>
      <c r="K75" s="6"/>
      <c r="L75" s="6"/>
      <c r="M75" s="73"/>
      <c r="N75" s="73"/>
      <c r="O75" s="73"/>
      <c r="P75" s="6"/>
    </row>
    <row r="76" spans="5:16" s="3" customFormat="1" x14ac:dyDescent="0.45">
      <c r="E76" s="5"/>
      <c r="F76" s="5"/>
      <c r="G76" s="6"/>
      <c r="H76" s="6"/>
      <c r="I76" s="6"/>
      <c r="J76" s="6"/>
      <c r="K76" s="6"/>
      <c r="L76" s="6"/>
      <c r="M76" s="73"/>
      <c r="N76" s="73"/>
      <c r="O76" s="73"/>
      <c r="P76" s="6"/>
    </row>
    <row r="77" spans="5:16" s="3" customFormat="1" x14ac:dyDescent="0.45">
      <c r="E77" s="5"/>
      <c r="F77" s="5"/>
      <c r="G77" s="6"/>
      <c r="H77" s="6"/>
      <c r="I77" s="6"/>
      <c r="J77" s="6"/>
      <c r="K77" s="6"/>
      <c r="L77" s="6"/>
      <c r="M77" s="73"/>
      <c r="N77" s="73"/>
      <c r="O77" s="73"/>
      <c r="P77" s="6"/>
    </row>
    <row r="78" spans="5:16" s="3" customFormat="1" x14ac:dyDescent="0.45">
      <c r="E78" s="5"/>
      <c r="F78" s="5"/>
      <c r="G78" s="6"/>
      <c r="H78" s="6"/>
      <c r="I78" s="6"/>
      <c r="J78" s="6"/>
      <c r="K78" s="6"/>
      <c r="L78" s="6"/>
      <c r="M78" s="73"/>
      <c r="N78" s="73"/>
      <c r="O78" s="73"/>
      <c r="P78" s="6"/>
    </row>
    <row r="79" spans="5:16" s="3" customFormat="1" x14ac:dyDescent="0.45">
      <c r="E79" s="5"/>
      <c r="F79" s="5"/>
      <c r="G79" s="6"/>
      <c r="H79" s="6"/>
      <c r="I79" s="6"/>
      <c r="J79" s="6"/>
      <c r="K79" s="6"/>
      <c r="L79" s="6"/>
      <c r="M79" s="73"/>
      <c r="N79" s="73"/>
      <c r="O79" s="73"/>
      <c r="P79" s="6"/>
    </row>
    <row r="80" spans="5:16" s="3" customFormat="1" x14ac:dyDescent="0.45">
      <c r="E80" s="5"/>
      <c r="F80" s="5"/>
      <c r="G80" s="6"/>
      <c r="H80" s="6"/>
      <c r="I80" s="6"/>
      <c r="J80" s="6"/>
      <c r="K80" s="6"/>
      <c r="L80" s="6"/>
      <c r="M80" s="73"/>
      <c r="N80" s="73"/>
      <c r="O80" s="73"/>
      <c r="P80" s="6"/>
    </row>
    <row r="81" spans="1:16" s="3" customFormat="1" x14ac:dyDescent="0.45">
      <c r="E81" s="5"/>
      <c r="F81" s="5"/>
      <c r="G81" s="6"/>
      <c r="H81" s="6"/>
      <c r="I81" s="6"/>
      <c r="J81" s="6"/>
      <c r="K81" s="6"/>
      <c r="L81" s="6"/>
      <c r="M81" s="73"/>
      <c r="N81" s="73"/>
      <c r="O81" s="73"/>
      <c r="P81" s="6"/>
    </row>
    <row r="82" spans="1:16" s="3" customFormat="1" x14ac:dyDescent="0.45">
      <c r="E82" s="5"/>
      <c r="F82" s="5"/>
      <c r="G82" s="6"/>
      <c r="H82" s="6"/>
      <c r="I82" s="6"/>
      <c r="J82" s="6"/>
      <c r="K82" s="6"/>
      <c r="L82" s="6"/>
      <c r="M82" s="73"/>
      <c r="N82" s="73"/>
      <c r="O82" s="73"/>
      <c r="P82" s="6"/>
    </row>
    <row r="83" spans="1:16" s="3" customFormat="1" x14ac:dyDescent="0.45">
      <c r="E83" s="5"/>
      <c r="F83" s="5"/>
      <c r="G83" s="6"/>
      <c r="H83" s="6"/>
      <c r="I83" s="6"/>
      <c r="J83" s="6"/>
      <c r="K83" s="6"/>
      <c r="L83" s="6"/>
      <c r="M83" s="73"/>
      <c r="N83" s="73"/>
      <c r="O83" s="73"/>
      <c r="P83" s="6"/>
    </row>
    <row r="84" spans="1:16" s="3" customFormat="1" x14ac:dyDescent="0.45">
      <c r="E84" s="5"/>
      <c r="F84" s="5"/>
      <c r="G84" s="6"/>
      <c r="H84" s="6"/>
      <c r="I84" s="6"/>
      <c r="J84" s="6"/>
      <c r="K84" s="6"/>
      <c r="L84" s="6"/>
      <c r="M84" s="73"/>
      <c r="N84" s="73"/>
      <c r="O84" s="73"/>
      <c r="P84" s="6"/>
    </row>
    <row r="85" spans="1:16" s="3" customFormat="1" x14ac:dyDescent="0.45">
      <c r="E85" s="5"/>
      <c r="F85" s="5"/>
      <c r="G85" s="6"/>
      <c r="H85" s="6"/>
      <c r="I85" s="6"/>
      <c r="J85" s="6"/>
      <c r="K85" s="6"/>
      <c r="L85" s="6"/>
      <c r="M85" s="73"/>
      <c r="N85" s="73"/>
      <c r="O85" s="73"/>
      <c r="P85" s="6"/>
    </row>
    <row r="86" spans="1:16" s="3" customFormat="1" x14ac:dyDescent="0.45">
      <c r="E86" s="5"/>
      <c r="F86" s="5"/>
      <c r="G86" s="6"/>
      <c r="H86" s="6"/>
      <c r="I86" s="6"/>
      <c r="J86" s="6"/>
      <c r="K86" s="6"/>
      <c r="L86" s="6"/>
      <c r="M86" s="73"/>
      <c r="N86" s="73"/>
      <c r="O86" s="73"/>
      <c r="P86" s="6"/>
    </row>
    <row r="87" spans="1:16" s="3" customFormat="1" x14ac:dyDescent="0.45">
      <c r="E87" s="5"/>
      <c r="F87" s="5"/>
      <c r="G87" s="6"/>
      <c r="H87" s="6"/>
      <c r="I87" s="6"/>
      <c r="J87" s="6"/>
      <c r="K87" s="6"/>
      <c r="L87" s="6"/>
      <c r="M87" s="73"/>
      <c r="N87" s="73"/>
      <c r="O87" s="73"/>
      <c r="P87" s="6"/>
    </row>
    <row r="88" spans="1:16" x14ac:dyDescent="0.45">
      <c r="A88" s="2"/>
      <c r="C88">
        <v>8591</v>
      </c>
      <c r="D88" t="s">
        <v>15</v>
      </c>
    </row>
  </sheetData>
  <phoneticPr fontId="3"/>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BE25-0AD7-4730-B337-954F803A58DA}">
  <dimension ref="A1:R88"/>
  <sheetViews>
    <sheetView showGridLines="0" workbookViewId="0">
      <selection activeCell="E59" sqref="E59"/>
    </sheetView>
  </sheetViews>
  <sheetFormatPr defaultRowHeight="18" x14ac:dyDescent="0.45"/>
  <cols>
    <col min="1" max="1" width="1.5" customWidth="1"/>
    <col min="2" max="2" width="13.19921875" customWidth="1"/>
    <col min="3" max="3" width="16.296875" bestFit="1" customWidth="1"/>
    <col min="4" max="4" width="11.69921875" customWidth="1"/>
    <col min="5" max="5" width="28.59765625" customWidth="1"/>
    <col min="6" max="6" width="8.8984375" customWidth="1"/>
    <col min="7" max="7" width="13.19921875" style="1" customWidth="1"/>
    <col min="8" max="8" width="11.5" style="1" customWidth="1"/>
    <col min="9" max="9" width="14.8984375" style="1" customWidth="1"/>
    <col min="10" max="10" width="9.296875" style="1" customWidth="1"/>
    <col min="11" max="11" width="6" style="1" bestFit="1" customWidth="1"/>
    <col min="12" max="12" width="7.796875" style="1" bestFit="1" customWidth="1"/>
    <col min="13" max="15" width="7.8984375" style="67" bestFit="1" customWidth="1"/>
    <col min="16" max="16" width="255.69921875" style="1" bestFit="1" customWidth="1"/>
    <col min="19" max="19" width="255.69921875" bestFit="1" customWidth="1"/>
    <col min="21" max="21" width="10.796875" customWidth="1"/>
  </cols>
  <sheetData>
    <row r="1" spans="1:17" x14ac:dyDescent="0.45">
      <c r="B1" t="s">
        <v>185</v>
      </c>
    </row>
    <row r="2" spans="1:17" x14ac:dyDescent="0.45">
      <c r="B2" s="21" t="s">
        <v>186</v>
      </c>
    </row>
    <row r="3" spans="1:17" x14ac:dyDescent="0.45">
      <c r="B3" s="21" t="s">
        <v>187</v>
      </c>
    </row>
    <row r="5" spans="1:17" ht="54" x14ac:dyDescent="0.45">
      <c r="A5" s="3"/>
      <c r="B5" s="29" t="s">
        <v>85</v>
      </c>
      <c r="C5" s="38" t="s">
        <v>0</v>
      </c>
      <c r="D5" s="30" t="s">
        <v>2</v>
      </c>
      <c r="E5" s="30" t="s">
        <v>3</v>
      </c>
      <c r="F5" s="39" t="s">
        <v>5</v>
      </c>
      <c r="G5" s="36" t="s">
        <v>143</v>
      </c>
      <c r="H5" s="37" t="s">
        <v>142</v>
      </c>
      <c r="I5" s="37" t="s">
        <v>164</v>
      </c>
      <c r="J5" s="37" t="s">
        <v>132</v>
      </c>
      <c r="K5" s="37" t="s">
        <v>173</v>
      </c>
      <c r="L5" s="37" t="s">
        <v>174</v>
      </c>
      <c r="M5" s="71" t="s">
        <v>177</v>
      </c>
      <c r="N5" s="71" t="s">
        <v>176</v>
      </c>
      <c r="O5" s="71" t="s">
        <v>175</v>
      </c>
      <c r="P5" s="29" t="s">
        <v>133</v>
      </c>
    </row>
    <row r="6" spans="1:17" hidden="1" x14ac:dyDescent="0.45">
      <c r="A6" s="64"/>
      <c r="B6" s="30" t="s">
        <v>180</v>
      </c>
      <c r="C6" s="52" t="s">
        <v>1</v>
      </c>
      <c r="D6" s="30">
        <v>1379</v>
      </c>
      <c r="E6" s="30" t="s">
        <v>4</v>
      </c>
      <c r="F6" s="30" t="s">
        <v>6</v>
      </c>
      <c r="G6" s="40">
        <f>H6/J6</f>
        <v>3.5294117647058823E-2</v>
      </c>
      <c r="H6" s="29">
        <v>60</v>
      </c>
      <c r="I6" s="29">
        <f>J6+400</f>
        <v>2100</v>
      </c>
      <c r="J6" s="29">
        <v>1700</v>
      </c>
      <c r="K6" s="29">
        <v>86.8</v>
      </c>
      <c r="L6" s="29">
        <v>1570</v>
      </c>
      <c r="M6" s="72">
        <f>J6/K6</f>
        <v>19.585253456221199</v>
      </c>
      <c r="N6" s="72">
        <f>J6/L6</f>
        <v>1.0828025477707006</v>
      </c>
      <c r="O6" s="72">
        <f>M6*N6</f>
        <v>21.206962341131234</v>
      </c>
      <c r="P6" s="30" t="s">
        <v>182</v>
      </c>
    </row>
    <row r="7" spans="1:17" s="21" customFormat="1" hidden="1" x14ac:dyDescent="0.45">
      <c r="A7" s="65"/>
      <c r="B7" s="31" t="s">
        <v>87</v>
      </c>
      <c r="C7" s="53"/>
      <c r="D7" s="31">
        <v>1381</v>
      </c>
      <c r="E7" s="31" t="s">
        <v>7</v>
      </c>
      <c r="F7" s="31" t="s">
        <v>8</v>
      </c>
      <c r="G7" s="41">
        <f t="shared" ref="G7:G55" si="0">H7/J7</f>
        <v>3.1E-2</v>
      </c>
      <c r="H7" s="42">
        <v>77.5</v>
      </c>
      <c r="I7" s="42">
        <f>J7+500</f>
        <v>3000</v>
      </c>
      <c r="J7" s="42">
        <v>2500</v>
      </c>
      <c r="K7" s="42">
        <v>284.89999999999998</v>
      </c>
      <c r="L7" s="42">
        <v>2460</v>
      </c>
      <c r="M7" s="74">
        <f t="shared" ref="M7:M55" si="1">J7/K7</f>
        <v>8.7750087750087751</v>
      </c>
      <c r="N7" s="74">
        <f t="shared" ref="N7:N55" si="2">J7/L7</f>
        <v>1.0162601626016261</v>
      </c>
      <c r="O7" s="74">
        <f t="shared" ref="O7:O55" si="3">M7*N7</f>
        <v>8.917691844521114</v>
      </c>
      <c r="P7" s="31" t="s">
        <v>144</v>
      </c>
    </row>
    <row r="8" spans="1:17" hidden="1" x14ac:dyDescent="0.45">
      <c r="A8" s="63"/>
      <c r="B8" s="30" t="s">
        <v>180</v>
      </c>
      <c r="C8" s="54" t="s">
        <v>9</v>
      </c>
      <c r="D8" s="30">
        <v>1518</v>
      </c>
      <c r="E8" s="30" t="s">
        <v>10</v>
      </c>
      <c r="F8" s="30" t="s">
        <v>6</v>
      </c>
      <c r="G8" s="40">
        <f t="shared" si="0"/>
        <v>3.5714285714285712E-2</v>
      </c>
      <c r="H8" s="29">
        <v>50</v>
      </c>
      <c r="I8" s="29">
        <f>J8+300</f>
        <v>1700</v>
      </c>
      <c r="J8" s="29">
        <v>1400</v>
      </c>
      <c r="K8" s="29">
        <v>153.80000000000001</v>
      </c>
      <c r="L8" s="29">
        <v>2533</v>
      </c>
      <c r="M8" s="72">
        <f t="shared" si="1"/>
        <v>9.1027308192457728</v>
      </c>
      <c r="N8" s="72">
        <f t="shared" si="2"/>
        <v>0.55270430319778918</v>
      </c>
      <c r="O8" s="72">
        <f t="shared" si="3"/>
        <v>5.0311184946482754</v>
      </c>
      <c r="P8" s="30" t="s">
        <v>145</v>
      </c>
    </row>
    <row r="9" spans="1:17" hidden="1" x14ac:dyDescent="0.45">
      <c r="A9" s="63"/>
      <c r="B9" s="31" t="s">
        <v>87</v>
      </c>
      <c r="C9" s="55" t="s">
        <v>134</v>
      </c>
      <c r="D9" s="31">
        <v>1878</v>
      </c>
      <c r="E9" s="31" t="s">
        <v>12</v>
      </c>
      <c r="F9" s="31" t="s">
        <v>6</v>
      </c>
      <c r="G9" s="41">
        <f t="shared" si="0"/>
        <v>3.5200000000000002E-2</v>
      </c>
      <c r="H9" s="42">
        <v>616</v>
      </c>
      <c r="I9" s="42">
        <f>J9+4000</f>
        <v>21500</v>
      </c>
      <c r="J9" s="42">
        <v>17500</v>
      </c>
      <c r="K9" s="42">
        <v>1316</v>
      </c>
      <c r="L9" s="42">
        <v>3755</v>
      </c>
      <c r="M9" s="74">
        <f t="shared" si="1"/>
        <v>13.297872340425531</v>
      </c>
      <c r="N9" s="74">
        <f t="shared" si="2"/>
        <v>4.6604527296937412</v>
      </c>
      <c r="O9" s="74">
        <f t="shared" si="3"/>
        <v>61.97410544805507</v>
      </c>
      <c r="P9" s="31" t="s">
        <v>90</v>
      </c>
      <c r="Q9" s="21"/>
    </row>
    <row r="10" spans="1:17" hidden="1" x14ac:dyDescent="0.45">
      <c r="A10" s="63"/>
      <c r="B10" s="31" t="s">
        <v>87</v>
      </c>
      <c r="C10" s="56"/>
      <c r="D10" s="31">
        <v>1847</v>
      </c>
      <c r="E10" s="31" t="s">
        <v>13</v>
      </c>
      <c r="F10" s="30" t="s">
        <v>6</v>
      </c>
      <c r="G10" s="41">
        <f t="shared" si="0"/>
        <v>3.6363636363636362E-2</v>
      </c>
      <c r="H10" s="42">
        <v>80</v>
      </c>
      <c r="I10" s="42">
        <f>J10+500</f>
        <v>2700</v>
      </c>
      <c r="J10" s="42">
        <v>2200</v>
      </c>
      <c r="K10" s="42">
        <v>391.5</v>
      </c>
      <c r="L10" s="42">
        <v>2715</v>
      </c>
      <c r="M10" s="74">
        <f t="shared" si="1"/>
        <v>5.6194125159642399</v>
      </c>
      <c r="N10" s="74">
        <f t="shared" si="2"/>
        <v>0.81031307550644571</v>
      </c>
      <c r="O10" s="74">
        <f t="shared" si="3"/>
        <v>4.5534834383503968</v>
      </c>
      <c r="P10" s="31" t="s">
        <v>146</v>
      </c>
      <c r="Q10" s="21"/>
    </row>
    <row r="11" spans="1:17" hidden="1" x14ac:dyDescent="0.45">
      <c r="A11" s="63"/>
      <c r="B11" s="30" t="s">
        <v>180</v>
      </c>
      <c r="C11" s="57"/>
      <c r="D11" s="30">
        <v>1808</v>
      </c>
      <c r="E11" s="30" t="s">
        <v>14</v>
      </c>
      <c r="F11" s="30" t="s">
        <v>6</v>
      </c>
      <c r="G11" s="40">
        <f t="shared" si="0"/>
        <v>0.04</v>
      </c>
      <c r="H11" s="29">
        <v>60</v>
      </c>
      <c r="I11" s="29">
        <f>J11+400</f>
        <v>1900</v>
      </c>
      <c r="J11" s="29">
        <v>1500</v>
      </c>
      <c r="K11" s="29">
        <v>204.1</v>
      </c>
      <c r="L11" s="29">
        <v>1200</v>
      </c>
      <c r="M11" s="72">
        <f t="shared" si="1"/>
        <v>7.3493385595296425</v>
      </c>
      <c r="N11" s="72">
        <f t="shared" si="2"/>
        <v>1.25</v>
      </c>
      <c r="O11" s="72">
        <f t="shared" si="3"/>
        <v>9.1866731994120538</v>
      </c>
      <c r="P11" s="49" t="s">
        <v>89</v>
      </c>
      <c r="Q11" s="22"/>
    </row>
    <row r="12" spans="1:17" x14ac:dyDescent="0.45">
      <c r="A12" s="63"/>
      <c r="B12" s="30" t="s">
        <v>180</v>
      </c>
      <c r="C12" s="30" t="s">
        <v>17</v>
      </c>
      <c r="D12" s="30">
        <v>3109</v>
      </c>
      <c r="E12" s="30" t="s">
        <v>16</v>
      </c>
      <c r="F12" s="30" t="s">
        <v>6</v>
      </c>
      <c r="G12" s="40">
        <f t="shared" si="0"/>
        <v>0.04</v>
      </c>
      <c r="H12" s="29">
        <v>40</v>
      </c>
      <c r="I12" s="29">
        <f>J12+300</f>
        <v>1300</v>
      </c>
      <c r="J12" s="29">
        <v>1000</v>
      </c>
      <c r="K12" s="29">
        <v>125.2</v>
      </c>
      <c r="L12" s="29">
        <v>2866</v>
      </c>
      <c r="M12" s="72">
        <f t="shared" si="1"/>
        <v>7.9872204472843444</v>
      </c>
      <c r="N12" s="72">
        <f t="shared" si="2"/>
        <v>0.34891835310537334</v>
      </c>
      <c r="O12" s="72">
        <f t="shared" si="3"/>
        <v>2.786887804356017</v>
      </c>
      <c r="P12" s="30" t="s">
        <v>86</v>
      </c>
    </row>
    <row r="13" spans="1:17" hidden="1" x14ac:dyDescent="0.45">
      <c r="A13" s="63"/>
      <c r="B13" s="31" t="s">
        <v>180</v>
      </c>
      <c r="C13" s="30"/>
      <c r="D13" s="31">
        <v>3597</v>
      </c>
      <c r="E13" s="31" t="s">
        <v>18</v>
      </c>
      <c r="F13" s="31" t="s">
        <v>8</v>
      </c>
      <c r="G13" s="41">
        <f t="shared" si="0"/>
        <v>3.5294117647058823E-2</v>
      </c>
      <c r="H13" s="42">
        <v>300</v>
      </c>
      <c r="I13" s="42">
        <f>J13+1500</f>
        <v>10000</v>
      </c>
      <c r="J13" s="42">
        <v>8500</v>
      </c>
      <c r="K13" s="42">
        <v>676.4</v>
      </c>
      <c r="L13" s="42">
        <v>10972</v>
      </c>
      <c r="M13" s="74">
        <f t="shared" si="1"/>
        <v>12.566528681253697</v>
      </c>
      <c r="N13" s="74">
        <f t="shared" si="2"/>
        <v>0.7746992344148742</v>
      </c>
      <c r="O13" s="74">
        <f t="shared" si="3"/>
        <v>9.7352801486197986</v>
      </c>
      <c r="P13" s="30" t="s">
        <v>183</v>
      </c>
    </row>
    <row r="14" spans="1:17" hidden="1" x14ac:dyDescent="0.45">
      <c r="A14" s="63"/>
      <c r="B14" s="31" t="s">
        <v>87</v>
      </c>
      <c r="C14" s="30" t="s">
        <v>19</v>
      </c>
      <c r="D14" s="31">
        <v>4188</v>
      </c>
      <c r="E14" s="31" t="s">
        <v>20</v>
      </c>
      <c r="F14" s="31" t="s">
        <v>6</v>
      </c>
      <c r="G14" s="41">
        <f t="shared" si="0"/>
        <v>0.04</v>
      </c>
      <c r="H14" s="42">
        <v>40</v>
      </c>
      <c r="I14" s="42">
        <f>J14+700</f>
        <v>1700</v>
      </c>
      <c r="J14" s="42">
        <v>1000</v>
      </c>
      <c r="K14" s="42">
        <v>118.3</v>
      </c>
      <c r="L14" s="42">
        <v>953.1</v>
      </c>
      <c r="M14" s="74">
        <f t="shared" si="1"/>
        <v>8.4530853761622993</v>
      </c>
      <c r="N14" s="74">
        <f t="shared" si="2"/>
        <v>1.0492078480747036</v>
      </c>
      <c r="O14" s="74">
        <f t="shared" si="3"/>
        <v>8.8690435171149922</v>
      </c>
      <c r="P14" s="30" t="s">
        <v>88</v>
      </c>
    </row>
    <row r="15" spans="1:17" hidden="1" x14ac:dyDescent="0.45">
      <c r="A15" s="63"/>
      <c r="B15" s="30" t="s">
        <v>180</v>
      </c>
      <c r="C15" s="30" t="s">
        <v>21</v>
      </c>
      <c r="D15" s="30">
        <v>4569</v>
      </c>
      <c r="E15" s="30" t="s">
        <v>22</v>
      </c>
      <c r="F15" s="30" t="s">
        <v>6</v>
      </c>
      <c r="G15" s="40">
        <f t="shared" si="0"/>
        <v>3.5714285714285712E-2</v>
      </c>
      <c r="H15" s="29">
        <v>75</v>
      </c>
      <c r="I15" s="29">
        <f>J15+500</f>
        <v>2600</v>
      </c>
      <c r="J15" s="29">
        <v>2100</v>
      </c>
      <c r="K15" s="29">
        <v>123.9</v>
      </c>
      <c r="L15" s="29">
        <v>2102</v>
      </c>
      <c r="M15" s="72">
        <f t="shared" si="1"/>
        <v>16.949152542372879</v>
      </c>
      <c r="N15" s="72">
        <f t="shared" si="2"/>
        <v>0.99904852521408183</v>
      </c>
      <c r="O15" s="72">
        <f t="shared" si="3"/>
        <v>16.933025851086128</v>
      </c>
      <c r="P15" s="30" t="s">
        <v>91</v>
      </c>
    </row>
    <row r="16" spans="1:17" hidden="1" x14ac:dyDescent="0.45">
      <c r="A16" s="63"/>
      <c r="B16" s="31" t="s">
        <v>180</v>
      </c>
      <c r="C16" s="30" t="s">
        <v>24</v>
      </c>
      <c r="D16" s="31">
        <v>5019</v>
      </c>
      <c r="E16" s="31" t="s">
        <v>23</v>
      </c>
      <c r="F16" s="31" t="s">
        <v>6</v>
      </c>
      <c r="G16" s="41">
        <f t="shared" si="0"/>
        <v>0.04</v>
      </c>
      <c r="H16" s="42">
        <v>160</v>
      </c>
      <c r="I16" s="42">
        <f>J16+700</f>
        <v>4700</v>
      </c>
      <c r="J16" s="42">
        <v>4000</v>
      </c>
      <c r="K16" s="42">
        <v>530.29999999999995</v>
      </c>
      <c r="L16" s="42">
        <v>4191</v>
      </c>
      <c r="M16" s="74">
        <f t="shared" si="1"/>
        <v>7.5429002451442591</v>
      </c>
      <c r="N16" s="74">
        <f t="shared" si="2"/>
        <v>0.95442615127654495</v>
      </c>
      <c r="O16" s="74">
        <f t="shared" si="3"/>
        <v>7.1991412504359422</v>
      </c>
      <c r="P16" s="30" t="s">
        <v>92</v>
      </c>
    </row>
    <row r="17" spans="1:17" hidden="1" x14ac:dyDescent="0.45">
      <c r="A17" s="63"/>
      <c r="B17" s="31" t="s">
        <v>180</v>
      </c>
      <c r="C17" s="30"/>
      <c r="D17" s="31">
        <v>5020</v>
      </c>
      <c r="E17" s="31" t="s">
        <v>25</v>
      </c>
      <c r="F17" s="31" t="s">
        <v>6</v>
      </c>
      <c r="G17" s="41">
        <f t="shared" si="0"/>
        <v>3.6666666666666667E-2</v>
      </c>
      <c r="H17" s="42">
        <v>22</v>
      </c>
      <c r="I17" s="42">
        <f>J17+100</f>
        <v>700</v>
      </c>
      <c r="J17" s="42">
        <v>600</v>
      </c>
      <c r="K17" s="42">
        <v>93.1</v>
      </c>
      <c r="L17" s="42">
        <v>804.7</v>
      </c>
      <c r="M17" s="74">
        <f t="shared" si="1"/>
        <v>6.4446831364124604</v>
      </c>
      <c r="N17" s="74">
        <f t="shared" si="2"/>
        <v>0.74561948552255497</v>
      </c>
      <c r="O17" s="74">
        <f t="shared" si="3"/>
        <v>4.805281324527745</v>
      </c>
      <c r="P17" s="30" t="s">
        <v>93</v>
      </c>
    </row>
    <row r="18" spans="1:17" hidden="1" x14ac:dyDescent="0.45">
      <c r="A18" s="63"/>
      <c r="B18" s="31" t="s">
        <v>87</v>
      </c>
      <c r="C18" s="30"/>
      <c r="D18" s="31">
        <v>5108</v>
      </c>
      <c r="E18" s="31" t="s">
        <v>26</v>
      </c>
      <c r="F18" s="31" t="s">
        <v>6</v>
      </c>
      <c r="G18" s="41">
        <f t="shared" si="0"/>
        <v>3.5555555555555556E-2</v>
      </c>
      <c r="H18" s="42">
        <v>160</v>
      </c>
      <c r="I18" s="42">
        <f>J18+700</f>
        <v>5200</v>
      </c>
      <c r="J18" s="42">
        <v>4500</v>
      </c>
      <c r="K18" s="42">
        <v>410.4</v>
      </c>
      <c r="L18" s="42">
        <v>3135</v>
      </c>
      <c r="M18" s="74">
        <f t="shared" si="1"/>
        <v>10.964912280701755</v>
      </c>
      <c r="N18" s="74">
        <f t="shared" si="2"/>
        <v>1.4354066985645932</v>
      </c>
      <c r="O18" s="74">
        <f t="shared" si="3"/>
        <v>15.739108536892472</v>
      </c>
      <c r="P18" s="49" t="s">
        <v>147</v>
      </c>
    </row>
    <row r="19" spans="1:17" s="3" customFormat="1" hidden="1" x14ac:dyDescent="0.45">
      <c r="A19" s="63"/>
      <c r="B19" s="32" t="s">
        <v>87</v>
      </c>
      <c r="C19" s="34" t="s">
        <v>28</v>
      </c>
      <c r="D19" s="32">
        <v>5352</v>
      </c>
      <c r="E19" s="32" t="s">
        <v>27</v>
      </c>
      <c r="F19" s="31" t="s">
        <v>6</v>
      </c>
      <c r="G19" s="43">
        <f t="shared" si="0"/>
        <v>0.04</v>
      </c>
      <c r="H19" s="44">
        <v>280</v>
      </c>
      <c r="I19" s="44">
        <f>J19+1500</f>
        <v>8500</v>
      </c>
      <c r="J19" s="44">
        <v>7000</v>
      </c>
      <c r="K19" s="44">
        <v>937.7</v>
      </c>
      <c r="L19" s="44">
        <v>6233</v>
      </c>
      <c r="M19" s="74">
        <f t="shared" si="1"/>
        <v>7.4650741175215947</v>
      </c>
      <c r="N19" s="74">
        <f t="shared" si="2"/>
        <v>1.1230547088079577</v>
      </c>
      <c r="O19" s="74">
        <f t="shared" si="3"/>
        <v>8.3836866392830363</v>
      </c>
      <c r="P19" s="34" t="s">
        <v>148</v>
      </c>
    </row>
    <row r="20" spans="1:17" s="3" customFormat="1" x14ac:dyDescent="0.45">
      <c r="A20" s="63"/>
      <c r="B20" s="30" t="s">
        <v>180</v>
      </c>
      <c r="C20" s="34" t="s">
        <v>30</v>
      </c>
      <c r="D20" s="34">
        <v>7305</v>
      </c>
      <c r="E20" s="34" t="s">
        <v>29</v>
      </c>
      <c r="F20" s="34" t="s">
        <v>6</v>
      </c>
      <c r="G20" s="45">
        <f t="shared" si="0"/>
        <v>4.0625000000000001E-2</v>
      </c>
      <c r="H20" s="46">
        <v>65</v>
      </c>
      <c r="I20" s="46">
        <f>J20+400</f>
        <v>2000</v>
      </c>
      <c r="J20" s="46">
        <v>1600</v>
      </c>
      <c r="K20" s="46">
        <v>215.4</v>
      </c>
      <c r="L20" s="46">
        <v>4211</v>
      </c>
      <c r="M20" s="72">
        <f t="shared" si="1"/>
        <v>7.4280408542246983</v>
      </c>
      <c r="N20" s="72">
        <f t="shared" si="2"/>
        <v>0.37995725480883402</v>
      </c>
      <c r="O20" s="72">
        <f t="shared" si="3"/>
        <v>2.8223380115790828</v>
      </c>
      <c r="P20" s="34" t="s">
        <v>184</v>
      </c>
    </row>
    <row r="21" spans="1:17" s="3" customFormat="1" hidden="1" x14ac:dyDescent="0.45">
      <c r="A21" s="63"/>
      <c r="B21" s="30" t="s">
        <v>180</v>
      </c>
      <c r="C21" s="34" t="s">
        <v>32</v>
      </c>
      <c r="D21" s="34">
        <v>5742</v>
      </c>
      <c r="E21" s="34" t="s">
        <v>31</v>
      </c>
      <c r="F21" s="34" t="s">
        <v>8</v>
      </c>
      <c r="G21" s="45">
        <f t="shared" si="0"/>
        <v>4.0625000000000001E-2</v>
      </c>
      <c r="H21" s="46">
        <v>39</v>
      </c>
      <c r="I21" s="46">
        <f>J21+150</f>
        <v>1110</v>
      </c>
      <c r="J21" s="46">
        <v>960</v>
      </c>
      <c r="K21" s="46">
        <v>64.2</v>
      </c>
      <c r="L21" s="46">
        <v>870.9</v>
      </c>
      <c r="M21" s="72">
        <f t="shared" si="1"/>
        <v>14.953271028037383</v>
      </c>
      <c r="N21" s="72">
        <f t="shared" si="2"/>
        <v>1.1023079572855667</v>
      </c>
      <c r="O21" s="72">
        <f t="shared" si="3"/>
        <v>16.483109641653336</v>
      </c>
      <c r="P21" s="34" t="s">
        <v>94</v>
      </c>
    </row>
    <row r="22" spans="1:17" s="3" customFormat="1" hidden="1" x14ac:dyDescent="0.45">
      <c r="A22" s="64"/>
      <c r="B22" s="30" t="s">
        <v>180</v>
      </c>
      <c r="C22" s="34" t="s">
        <v>33</v>
      </c>
      <c r="D22" s="34">
        <v>5985</v>
      </c>
      <c r="E22" s="34" t="s">
        <v>34</v>
      </c>
      <c r="F22" s="34" t="s">
        <v>6</v>
      </c>
      <c r="G22" s="45">
        <f t="shared" si="0"/>
        <v>4.5238095238095237E-2</v>
      </c>
      <c r="H22" s="46">
        <v>19</v>
      </c>
      <c r="I22" s="46">
        <f>J22+80</f>
        <v>500</v>
      </c>
      <c r="J22" s="46">
        <v>420</v>
      </c>
      <c r="K22" s="46">
        <v>50.1</v>
      </c>
      <c r="L22" s="46">
        <v>1130</v>
      </c>
      <c r="M22" s="72">
        <f t="shared" si="1"/>
        <v>8.3832335329341312</v>
      </c>
      <c r="N22" s="72">
        <f t="shared" si="2"/>
        <v>0.37168141592920356</v>
      </c>
      <c r="O22" s="72">
        <f t="shared" si="3"/>
        <v>3.1158921095861376</v>
      </c>
      <c r="P22" s="34" t="s">
        <v>95</v>
      </c>
    </row>
    <row r="23" spans="1:17" s="3" customFormat="1" hidden="1" x14ac:dyDescent="0.45">
      <c r="A23" s="64"/>
      <c r="B23" s="30" t="s">
        <v>180</v>
      </c>
      <c r="C23" s="34" t="s">
        <v>35</v>
      </c>
      <c r="D23" s="34">
        <v>6393</v>
      </c>
      <c r="E23" s="34" t="s">
        <v>36</v>
      </c>
      <c r="F23" s="34" t="s">
        <v>6</v>
      </c>
      <c r="G23" s="45">
        <f t="shared" si="0"/>
        <v>4.1176470588235294E-2</v>
      </c>
      <c r="H23" s="46">
        <v>70</v>
      </c>
      <c r="I23" s="46">
        <f>J23+400</f>
        <v>2100</v>
      </c>
      <c r="J23" s="46">
        <v>1700</v>
      </c>
      <c r="K23" s="46">
        <v>219.3</v>
      </c>
      <c r="L23" s="46">
        <v>4046</v>
      </c>
      <c r="M23" s="72">
        <f t="shared" si="1"/>
        <v>7.7519379844961236</v>
      </c>
      <c r="N23" s="72">
        <f t="shared" si="2"/>
        <v>0.42016806722689076</v>
      </c>
      <c r="O23" s="72">
        <f t="shared" si="3"/>
        <v>3.2571168002084554</v>
      </c>
      <c r="P23" s="34" t="s">
        <v>149</v>
      </c>
    </row>
    <row r="24" spans="1:17" s="3" customFormat="1" hidden="1" x14ac:dyDescent="0.45">
      <c r="A24" s="63"/>
      <c r="B24" s="30" t="s">
        <v>180</v>
      </c>
      <c r="C24" s="34" t="s">
        <v>135</v>
      </c>
      <c r="D24" s="34">
        <v>7751</v>
      </c>
      <c r="E24" s="34" t="s">
        <v>38</v>
      </c>
      <c r="F24" s="34" t="s">
        <v>6</v>
      </c>
      <c r="G24" s="45">
        <f t="shared" si="0"/>
        <v>5.1612903225806452E-2</v>
      </c>
      <c r="H24" s="46">
        <v>160</v>
      </c>
      <c r="I24" s="46">
        <f>J24+700</f>
        <v>3800</v>
      </c>
      <c r="J24" s="46">
        <v>3100</v>
      </c>
      <c r="K24" s="46">
        <v>150.4</v>
      </c>
      <c r="L24" s="46">
        <v>2544</v>
      </c>
      <c r="M24" s="72">
        <f t="shared" si="1"/>
        <v>20.611702127659573</v>
      </c>
      <c r="N24" s="72">
        <f t="shared" si="2"/>
        <v>1.2185534591194969</v>
      </c>
      <c r="O24" s="72">
        <f t="shared" si="3"/>
        <v>25.116460926000265</v>
      </c>
      <c r="P24" s="50" t="s">
        <v>96</v>
      </c>
      <c r="Q24" s="23"/>
    </row>
    <row r="25" spans="1:17" s="3" customFormat="1" x14ac:dyDescent="0.45">
      <c r="A25" s="63"/>
      <c r="B25" s="30" t="s">
        <v>180</v>
      </c>
      <c r="C25" s="34" t="s">
        <v>37</v>
      </c>
      <c r="D25" s="34">
        <v>6889</v>
      </c>
      <c r="E25" s="34" t="s">
        <v>39</v>
      </c>
      <c r="F25" s="34" t="s">
        <v>8</v>
      </c>
      <c r="G25" s="45">
        <f t="shared" si="0"/>
        <v>4.0476190476190478E-2</v>
      </c>
      <c r="H25" s="46">
        <v>170</v>
      </c>
      <c r="I25" s="46">
        <f>J25+1000</f>
        <v>5200</v>
      </c>
      <c r="J25" s="46">
        <v>4200</v>
      </c>
      <c r="K25" s="46">
        <v>564.4</v>
      </c>
      <c r="L25" s="46">
        <v>5418</v>
      </c>
      <c r="M25" s="72">
        <f t="shared" si="1"/>
        <v>7.4415308291991495</v>
      </c>
      <c r="N25" s="72">
        <f t="shared" si="2"/>
        <v>0.77519379844961245</v>
      </c>
      <c r="O25" s="72">
        <f t="shared" si="3"/>
        <v>5.7686285497667829</v>
      </c>
      <c r="P25" s="34" t="s">
        <v>97</v>
      </c>
    </row>
    <row r="26" spans="1:17" s="3" customFormat="1" hidden="1" x14ac:dyDescent="0.45">
      <c r="A26" s="63"/>
      <c r="B26" s="30" t="s">
        <v>180</v>
      </c>
      <c r="C26" s="34" t="s">
        <v>40</v>
      </c>
      <c r="D26" s="34">
        <v>7270</v>
      </c>
      <c r="E26" s="34" t="s">
        <v>41</v>
      </c>
      <c r="F26" s="34" t="s">
        <v>6</v>
      </c>
      <c r="G26" s="45">
        <f t="shared" si="0"/>
        <v>4.8000000000000001E-2</v>
      </c>
      <c r="H26" s="46">
        <v>144</v>
      </c>
      <c r="I26" s="46">
        <f>J26+700</f>
        <v>3700</v>
      </c>
      <c r="J26" s="46">
        <v>3000</v>
      </c>
      <c r="K26" s="46">
        <v>303.89999999999998</v>
      </c>
      <c r="L26" s="46">
        <v>2191</v>
      </c>
      <c r="M26" s="72">
        <f t="shared" si="1"/>
        <v>9.8716683119447186</v>
      </c>
      <c r="N26" s="72">
        <f t="shared" si="2"/>
        <v>1.3692377909630307</v>
      </c>
      <c r="O26" s="72">
        <f t="shared" si="3"/>
        <v>13.516661312566937</v>
      </c>
      <c r="P26" s="35" t="s">
        <v>98</v>
      </c>
      <c r="Q26" s="24"/>
    </row>
    <row r="27" spans="1:17" s="3" customFormat="1" hidden="1" x14ac:dyDescent="0.45">
      <c r="A27" s="64"/>
      <c r="B27" s="30" t="s">
        <v>180</v>
      </c>
      <c r="C27" s="34" t="s">
        <v>43</v>
      </c>
      <c r="D27" s="34">
        <v>7822</v>
      </c>
      <c r="E27" s="34" t="s">
        <v>42</v>
      </c>
      <c r="F27" s="34" t="s">
        <v>6</v>
      </c>
      <c r="G27" s="45">
        <f t="shared" si="0"/>
        <v>5.6666666666666664E-2</v>
      </c>
      <c r="H27" s="46">
        <v>17</v>
      </c>
      <c r="I27" s="46">
        <f>J27+80</f>
        <v>380</v>
      </c>
      <c r="J27" s="46">
        <v>300</v>
      </c>
      <c r="K27" s="46">
        <v>1.1000000000000001</v>
      </c>
      <c r="L27" s="46">
        <v>955.9</v>
      </c>
      <c r="M27" s="72">
        <f t="shared" si="1"/>
        <v>272.72727272727269</v>
      </c>
      <c r="N27" s="72">
        <f t="shared" si="2"/>
        <v>0.31384035987027931</v>
      </c>
      <c r="O27" s="72">
        <f t="shared" si="3"/>
        <v>85.59282541916707</v>
      </c>
      <c r="P27" s="35" t="s">
        <v>99</v>
      </c>
      <c r="Q27" s="24"/>
    </row>
    <row r="28" spans="1:17" s="3" customFormat="1" hidden="1" x14ac:dyDescent="0.45">
      <c r="A28" s="64"/>
      <c r="B28" s="30" t="s">
        <v>180</v>
      </c>
      <c r="C28" s="34"/>
      <c r="D28" s="34">
        <v>7945</v>
      </c>
      <c r="E28" s="34" t="s">
        <v>44</v>
      </c>
      <c r="F28" s="34" t="s">
        <v>11</v>
      </c>
      <c r="G28" s="45">
        <f t="shared" si="0"/>
        <v>3.8461538461538464E-2</v>
      </c>
      <c r="H28" s="46">
        <v>50</v>
      </c>
      <c r="I28" s="46">
        <f>J28+300</f>
        <v>1600</v>
      </c>
      <c r="J28" s="46">
        <v>1300</v>
      </c>
      <c r="K28" s="46">
        <v>123.6</v>
      </c>
      <c r="L28" s="46">
        <v>2466</v>
      </c>
      <c r="M28" s="72">
        <f t="shared" si="1"/>
        <v>10.51779935275081</v>
      </c>
      <c r="N28" s="72">
        <f t="shared" si="2"/>
        <v>0.52716950527169504</v>
      </c>
      <c r="O28" s="72">
        <f t="shared" si="3"/>
        <v>5.5446630813365987</v>
      </c>
      <c r="P28" s="35" t="s">
        <v>150</v>
      </c>
      <c r="Q28" s="25"/>
    </row>
    <row r="29" spans="1:17" s="3" customFormat="1" hidden="1" x14ac:dyDescent="0.45">
      <c r="A29" s="64"/>
      <c r="B29" s="30" t="s">
        <v>180</v>
      </c>
      <c r="C29" s="34" t="s">
        <v>45</v>
      </c>
      <c r="D29" s="34">
        <v>9312</v>
      </c>
      <c r="E29" s="34" t="s">
        <v>46</v>
      </c>
      <c r="F29" s="34" t="s">
        <v>6</v>
      </c>
      <c r="G29" s="45">
        <f t="shared" si="0"/>
        <v>4.1666666666666664E-2</v>
      </c>
      <c r="H29" s="46">
        <v>50</v>
      </c>
      <c r="I29" s="46">
        <f>J29+300</f>
        <v>1500</v>
      </c>
      <c r="J29" s="46">
        <v>1200</v>
      </c>
      <c r="K29" s="46">
        <v>160.80000000000001</v>
      </c>
      <c r="L29" s="46">
        <v>2670</v>
      </c>
      <c r="M29" s="72">
        <f t="shared" si="1"/>
        <v>7.4626865671641784</v>
      </c>
      <c r="N29" s="72">
        <f t="shared" si="2"/>
        <v>0.449438202247191</v>
      </c>
      <c r="O29" s="72">
        <f t="shared" si="3"/>
        <v>3.3540164346805295</v>
      </c>
      <c r="P29" s="51" t="s">
        <v>136</v>
      </c>
      <c r="Q29" s="25"/>
    </row>
    <row r="30" spans="1:17" s="3" customFormat="1" hidden="1" x14ac:dyDescent="0.45">
      <c r="A30" s="64"/>
      <c r="B30" s="32" t="s">
        <v>87</v>
      </c>
      <c r="C30" s="34"/>
      <c r="D30" s="32">
        <v>9368</v>
      </c>
      <c r="E30" s="32" t="s">
        <v>137</v>
      </c>
      <c r="F30" s="32" t="s">
        <v>6</v>
      </c>
      <c r="G30" s="43">
        <f t="shared" si="0"/>
        <v>2.9090909090909091E-2</v>
      </c>
      <c r="H30" s="44">
        <v>32</v>
      </c>
      <c r="I30" s="44">
        <f>J30+300</f>
        <v>1400</v>
      </c>
      <c r="J30" s="44">
        <v>1100</v>
      </c>
      <c r="K30" s="44">
        <v>128.4</v>
      </c>
      <c r="L30" s="44">
        <v>2267</v>
      </c>
      <c r="M30" s="74">
        <f t="shared" si="1"/>
        <v>8.5669781931464168</v>
      </c>
      <c r="N30" s="74">
        <f t="shared" si="2"/>
        <v>0.48522276135862374</v>
      </c>
      <c r="O30" s="74">
        <f t="shared" si="3"/>
        <v>4.156892815377617</v>
      </c>
      <c r="P30" s="51" t="s">
        <v>151</v>
      </c>
      <c r="Q30" s="25"/>
    </row>
    <row r="31" spans="1:17" s="3" customFormat="1" hidden="1" x14ac:dyDescent="0.45">
      <c r="A31" s="63"/>
      <c r="B31" s="30" t="s">
        <v>180</v>
      </c>
      <c r="C31" s="34" t="s">
        <v>50</v>
      </c>
      <c r="D31" s="34">
        <v>3817</v>
      </c>
      <c r="E31" s="34" t="s">
        <v>51</v>
      </c>
      <c r="F31" s="34" t="s">
        <v>6</v>
      </c>
      <c r="G31" s="45">
        <f t="shared" si="0"/>
        <v>4.0740740740740744E-2</v>
      </c>
      <c r="H31" s="46">
        <v>110</v>
      </c>
      <c r="I31" s="46">
        <f>J31+500</f>
        <v>3200</v>
      </c>
      <c r="J31" s="46">
        <v>2700</v>
      </c>
      <c r="K31" s="46">
        <v>202.6</v>
      </c>
      <c r="L31" s="46">
        <v>1613</v>
      </c>
      <c r="M31" s="72">
        <f t="shared" si="1"/>
        <v>13.326752221125371</v>
      </c>
      <c r="N31" s="72">
        <f t="shared" si="2"/>
        <v>1.6738995660260385</v>
      </c>
      <c r="O31" s="72">
        <f t="shared" si="3"/>
        <v>22.307644759478304</v>
      </c>
      <c r="P31" s="51" t="s">
        <v>100</v>
      </c>
      <c r="Q31" s="25"/>
    </row>
    <row r="32" spans="1:17" s="3" customFormat="1" hidden="1" x14ac:dyDescent="0.45">
      <c r="A32" s="63"/>
      <c r="B32" s="32" t="s">
        <v>87</v>
      </c>
      <c r="C32" s="34"/>
      <c r="D32" s="32">
        <v>9422</v>
      </c>
      <c r="E32" s="32" t="s">
        <v>53</v>
      </c>
      <c r="F32" s="32" t="s">
        <v>6</v>
      </c>
      <c r="G32" s="43">
        <f t="shared" si="0"/>
        <v>3.5294117647058823E-2</v>
      </c>
      <c r="H32" s="44">
        <v>60</v>
      </c>
      <c r="I32" s="44">
        <f>J32+400</f>
        <v>2100</v>
      </c>
      <c r="J32" s="44">
        <v>1700</v>
      </c>
      <c r="K32" s="44">
        <v>156.5</v>
      </c>
      <c r="L32" s="44">
        <v>945.1</v>
      </c>
      <c r="M32" s="74">
        <f t="shared" si="1"/>
        <v>10.862619808306709</v>
      </c>
      <c r="N32" s="74">
        <f t="shared" si="2"/>
        <v>1.7987514548725003</v>
      </c>
      <c r="O32" s="74">
        <f t="shared" si="3"/>
        <v>19.539153183918533</v>
      </c>
      <c r="P32" s="51" t="s">
        <v>101</v>
      </c>
      <c r="Q32" s="25"/>
    </row>
    <row r="33" spans="1:18" s="3" customFormat="1" hidden="1" x14ac:dyDescent="0.45">
      <c r="A33" s="64"/>
      <c r="B33" s="32" t="s">
        <v>87</v>
      </c>
      <c r="C33" s="34"/>
      <c r="D33" s="32">
        <v>9436</v>
      </c>
      <c r="E33" s="32" t="s">
        <v>47</v>
      </c>
      <c r="F33" s="32" t="s">
        <v>6</v>
      </c>
      <c r="G33" s="43">
        <f t="shared" si="0"/>
        <v>3.5789473684210524E-2</v>
      </c>
      <c r="H33" s="44">
        <v>136</v>
      </c>
      <c r="I33" s="44">
        <f>J33+700</f>
        <v>4500</v>
      </c>
      <c r="J33" s="44">
        <v>3800</v>
      </c>
      <c r="K33" s="44">
        <v>342.3</v>
      </c>
      <c r="L33" s="44">
        <v>2965</v>
      </c>
      <c r="M33" s="74">
        <f t="shared" si="1"/>
        <v>11.101373064563248</v>
      </c>
      <c r="N33" s="74">
        <f t="shared" si="2"/>
        <v>1.281618887015177</v>
      </c>
      <c r="O33" s="74">
        <f t="shared" si="3"/>
        <v>14.227729391345814</v>
      </c>
      <c r="P33" s="51" t="s">
        <v>102</v>
      </c>
      <c r="Q33" s="25"/>
    </row>
    <row r="34" spans="1:18" s="3" customFormat="1" hidden="1" x14ac:dyDescent="0.45">
      <c r="A34" s="64"/>
      <c r="B34" s="31" t="s">
        <v>180</v>
      </c>
      <c r="C34" s="34"/>
      <c r="D34" s="32">
        <v>9437</v>
      </c>
      <c r="E34" s="32" t="s">
        <v>52</v>
      </c>
      <c r="F34" s="32" t="s">
        <v>6</v>
      </c>
      <c r="G34" s="43">
        <f t="shared" si="0"/>
        <v>4.8000000000000001E-2</v>
      </c>
      <c r="H34" s="44">
        <v>120</v>
      </c>
      <c r="I34" s="44">
        <f>J34+500</f>
        <v>3000</v>
      </c>
      <c r="J34" s="44">
        <v>2500</v>
      </c>
      <c r="K34" s="44">
        <v>175.1</v>
      </c>
      <c r="L34" s="44">
        <v>1608</v>
      </c>
      <c r="M34" s="74">
        <f t="shared" si="1"/>
        <v>14.277555682467161</v>
      </c>
      <c r="N34" s="74">
        <f t="shared" si="2"/>
        <v>1.5547263681592041</v>
      </c>
      <c r="O34" s="74">
        <f t="shared" si="3"/>
        <v>22.197692292392976</v>
      </c>
      <c r="P34" s="35" t="s">
        <v>179</v>
      </c>
      <c r="Q34" s="25"/>
    </row>
    <row r="35" spans="1:18" s="3" customFormat="1" hidden="1" x14ac:dyDescent="0.45">
      <c r="A35" s="64"/>
      <c r="B35" s="31" t="s">
        <v>180</v>
      </c>
      <c r="C35" s="34" t="s">
        <v>138</v>
      </c>
      <c r="D35" s="32">
        <v>8566</v>
      </c>
      <c r="E35" s="32" t="s">
        <v>48</v>
      </c>
      <c r="F35" s="32" t="s">
        <v>6</v>
      </c>
      <c r="G35" s="43">
        <f t="shared" si="0"/>
        <v>2.5714285714285714E-2</v>
      </c>
      <c r="H35" s="44">
        <v>90</v>
      </c>
      <c r="I35" s="44">
        <f>J35+700</f>
        <v>4200</v>
      </c>
      <c r="J35" s="44">
        <v>3500</v>
      </c>
      <c r="K35" s="44">
        <v>389.3</v>
      </c>
      <c r="L35" s="44">
        <v>5685</v>
      </c>
      <c r="M35" s="74">
        <f t="shared" si="1"/>
        <v>8.9904957616234267</v>
      </c>
      <c r="N35" s="74">
        <f t="shared" si="2"/>
        <v>0.61565523306948111</v>
      </c>
      <c r="O35" s="74">
        <f t="shared" si="3"/>
        <v>5.5350457635324526</v>
      </c>
      <c r="P35" s="51" t="s">
        <v>152</v>
      </c>
      <c r="Q35" s="25"/>
    </row>
    <row r="36" spans="1:18" s="3" customFormat="1" hidden="1" x14ac:dyDescent="0.45">
      <c r="A36" s="64"/>
      <c r="B36" s="31" t="s">
        <v>180</v>
      </c>
      <c r="C36" s="34"/>
      <c r="D36" s="32">
        <v>8593</v>
      </c>
      <c r="E36" s="32" t="s">
        <v>49</v>
      </c>
      <c r="F36" s="32" t="s">
        <v>6</v>
      </c>
      <c r="G36" s="43">
        <f t="shared" si="0"/>
        <v>4.1666666666666664E-2</v>
      </c>
      <c r="H36" s="44">
        <v>25</v>
      </c>
      <c r="I36" s="44">
        <f>J36+100</f>
        <v>700</v>
      </c>
      <c r="J36" s="44">
        <v>600</v>
      </c>
      <c r="K36" s="44">
        <v>78.599999999999994</v>
      </c>
      <c r="L36" s="44">
        <v>840.5</v>
      </c>
      <c r="M36" s="74">
        <f t="shared" si="1"/>
        <v>7.6335877862595423</v>
      </c>
      <c r="N36" s="74">
        <f t="shared" si="2"/>
        <v>0.71386079714455686</v>
      </c>
      <c r="O36" s="74">
        <f t="shared" si="3"/>
        <v>5.4493190621721901</v>
      </c>
      <c r="P36" s="35" t="s">
        <v>153</v>
      </c>
      <c r="Q36" s="25"/>
    </row>
    <row r="37" spans="1:18" s="3" customFormat="1" hidden="1" x14ac:dyDescent="0.45">
      <c r="A37" s="63"/>
      <c r="B37" s="32" t="s">
        <v>109</v>
      </c>
      <c r="C37" s="34"/>
      <c r="D37" s="32">
        <v>8591</v>
      </c>
      <c r="E37" s="32" t="s">
        <v>15</v>
      </c>
      <c r="F37" s="32" t="s">
        <v>6</v>
      </c>
      <c r="G37" s="43">
        <f t="shared" si="0"/>
        <v>3.5348837209302326E-2</v>
      </c>
      <c r="H37" s="44">
        <v>76</v>
      </c>
      <c r="I37" s="44">
        <f>J37+500</f>
        <v>2650</v>
      </c>
      <c r="J37" s="44">
        <v>2150</v>
      </c>
      <c r="K37" s="44">
        <v>261.39999999999998</v>
      </c>
      <c r="L37" s="44">
        <v>2252</v>
      </c>
      <c r="M37" s="74">
        <f t="shared" si="1"/>
        <v>8.2249426166794191</v>
      </c>
      <c r="N37" s="74">
        <f t="shared" si="2"/>
        <v>0.95470692717584371</v>
      </c>
      <c r="O37" s="74">
        <f t="shared" si="3"/>
        <v>7.8524096917676518</v>
      </c>
      <c r="P37" s="46" t="s">
        <v>110</v>
      </c>
      <c r="Q37" s="6"/>
    </row>
    <row r="38" spans="1:18" s="3" customFormat="1" hidden="1" x14ac:dyDescent="0.45">
      <c r="A38" s="63"/>
      <c r="B38" s="33" t="s">
        <v>87</v>
      </c>
      <c r="C38" s="34"/>
      <c r="D38" s="33">
        <v>8570</v>
      </c>
      <c r="E38" s="33" t="s">
        <v>65</v>
      </c>
      <c r="F38" s="34" t="s">
        <v>6</v>
      </c>
      <c r="G38" s="47">
        <f t="shared" si="0"/>
        <v>3.5789473684210524E-2</v>
      </c>
      <c r="H38" s="48">
        <v>68</v>
      </c>
      <c r="I38" s="48">
        <f>J38+400</f>
        <v>2300</v>
      </c>
      <c r="J38" s="48">
        <v>1900</v>
      </c>
      <c r="K38" s="48">
        <v>176.1</v>
      </c>
      <c r="L38" s="48">
        <v>1748</v>
      </c>
      <c r="M38" s="72">
        <f t="shared" si="1"/>
        <v>10.789324247586599</v>
      </c>
      <c r="N38" s="72">
        <f t="shared" si="2"/>
        <v>1.0869565217391304</v>
      </c>
      <c r="O38" s="72">
        <f t="shared" si="3"/>
        <v>11.72752635607239</v>
      </c>
      <c r="P38" s="46" t="s">
        <v>154</v>
      </c>
      <c r="Q38" s="6"/>
    </row>
    <row r="39" spans="1:18" s="3" customFormat="1" x14ac:dyDescent="0.45">
      <c r="A39" s="63"/>
      <c r="B39" s="32" t="s">
        <v>87</v>
      </c>
      <c r="C39" s="34" t="s">
        <v>54</v>
      </c>
      <c r="D39" s="32">
        <v>8078</v>
      </c>
      <c r="E39" s="32" t="s">
        <v>55</v>
      </c>
      <c r="F39" s="32" t="s">
        <v>6</v>
      </c>
      <c r="G39" s="43">
        <f t="shared" si="0"/>
        <v>4.5454545454545456E-2</v>
      </c>
      <c r="H39" s="44">
        <v>150</v>
      </c>
      <c r="I39" s="44">
        <f>J39+700</f>
        <v>4000</v>
      </c>
      <c r="J39" s="44">
        <v>3300</v>
      </c>
      <c r="K39" s="44">
        <v>472.5</v>
      </c>
      <c r="L39" s="44">
        <v>4610</v>
      </c>
      <c r="M39" s="74">
        <f t="shared" si="1"/>
        <v>6.9841269841269842</v>
      </c>
      <c r="N39" s="74">
        <f t="shared" si="2"/>
        <v>0.71583514099783085</v>
      </c>
      <c r="O39" s="74">
        <f t="shared" si="3"/>
        <v>4.9994835244292952</v>
      </c>
      <c r="P39" s="51" t="s">
        <v>103</v>
      </c>
      <c r="Q39" s="25"/>
    </row>
    <row r="40" spans="1:18" s="3" customFormat="1" hidden="1" x14ac:dyDescent="0.45">
      <c r="A40" s="64"/>
      <c r="B40" s="30" t="s">
        <v>180</v>
      </c>
      <c r="C40" s="34"/>
      <c r="D40" s="34">
        <v>7433</v>
      </c>
      <c r="E40" s="34" t="s">
        <v>56</v>
      </c>
      <c r="F40" s="34" t="s">
        <v>8</v>
      </c>
      <c r="G40" s="45">
        <f t="shared" si="0"/>
        <v>4.1666666666666664E-2</v>
      </c>
      <c r="H40" s="46">
        <v>50</v>
      </c>
      <c r="I40" s="46">
        <f>J40+300</f>
        <v>1500</v>
      </c>
      <c r="J40" s="46">
        <v>1200</v>
      </c>
      <c r="K40" s="46">
        <v>126.5</v>
      </c>
      <c r="L40" s="46">
        <v>2624</v>
      </c>
      <c r="M40" s="72">
        <f t="shared" si="1"/>
        <v>9.4861660079051386</v>
      </c>
      <c r="N40" s="72">
        <f t="shared" si="2"/>
        <v>0.45731707317073172</v>
      </c>
      <c r="O40" s="72">
        <f t="shared" si="3"/>
        <v>4.3381856743468621</v>
      </c>
      <c r="P40" s="46" t="s">
        <v>105</v>
      </c>
      <c r="Q40" s="6"/>
      <c r="R40" s="6"/>
    </row>
    <row r="41" spans="1:18" s="3" customFormat="1" hidden="1" x14ac:dyDescent="0.45">
      <c r="A41" s="63"/>
      <c r="B41" s="32" t="s">
        <v>87</v>
      </c>
      <c r="C41" s="34"/>
      <c r="D41" s="32">
        <v>8058</v>
      </c>
      <c r="E41" s="32" t="s">
        <v>104</v>
      </c>
      <c r="F41" s="32" t="s">
        <v>6</v>
      </c>
      <c r="G41" s="43">
        <f t="shared" si="0"/>
        <v>4.0322580645161289E-2</v>
      </c>
      <c r="H41" s="44">
        <v>125</v>
      </c>
      <c r="I41" s="44">
        <f>J41+700</f>
        <v>3800</v>
      </c>
      <c r="J41" s="44">
        <v>3100</v>
      </c>
      <c r="K41" s="44">
        <v>391.5</v>
      </c>
      <c r="L41" s="44">
        <v>3541</v>
      </c>
      <c r="M41" s="74">
        <f t="shared" si="1"/>
        <v>7.9182630906768834</v>
      </c>
      <c r="N41" s="74">
        <f t="shared" si="2"/>
        <v>0.87545890991245412</v>
      </c>
      <c r="O41" s="74">
        <f t="shared" si="3"/>
        <v>6.9321139737640038</v>
      </c>
      <c r="P41" s="46" t="s">
        <v>155</v>
      </c>
      <c r="Q41" s="6"/>
      <c r="R41" s="6"/>
    </row>
    <row r="42" spans="1:18" s="3" customFormat="1" hidden="1" x14ac:dyDescent="0.45">
      <c r="A42" s="63"/>
      <c r="B42" s="32" t="s">
        <v>87</v>
      </c>
      <c r="C42" s="34" t="s">
        <v>57</v>
      </c>
      <c r="D42" s="32">
        <v>7523</v>
      </c>
      <c r="E42" s="32" t="s">
        <v>58</v>
      </c>
      <c r="F42" s="32" t="s">
        <v>8</v>
      </c>
      <c r="G42" s="43">
        <f t="shared" si="0"/>
        <v>4.2857142857142858E-2</v>
      </c>
      <c r="H42" s="44">
        <v>30</v>
      </c>
      <c r="I42" s="44">
        <f>J42+100</f>
        <v>800</v>
      </c>
      <c r="J42" s="44">
        <v>700</v>
      </c>
      <c r="K42" s="44">
        <v>77.400000000000006</v>
      </c>
      <c r="L42" s="44">
        <v>1097</v>
      </c>
      <c r="M42" s="74">
        <f t="shared" si="1"/>
        <v>9.0439276485788103</v>
      </c>
      <c r="N42" s="74">
        <f t="shared" si="2"/>
        <v>0.6381039197812215</v>
      </c>
      <c r="O42" s="74">
        <f t="shared" si="3"/>
        <v>5.7709656827759046</v>
      </c>
      <c r="P42" s="46" t="s">
        <v>156</v>
      </c>
      <c r="Q42" s="6"/>
      <c r="R42" s="6"/>
    </row>
    <row r="43" spans="1:18" s="3" customFormat="1" hidden="1" x14ac:dyDescent="0.45">
      <c r="A43" s="63"/>
      <c r="B43" s="31" t="s">
        <v>181</v>
      </c>
      <c r="C43" s="34" t="s">
        <v>141</v>
      </c>
      <c r="D43" s="32">
        <v>8349</v>
      </c>
      <c r="E43" s="32" t="s">
        <v>59</v>
      </c>
      <c r="F43" s="32" t="s">
        <v>6</v>
      </c>
      <c r="G43" s="43">
        <f t="shared" si="0"/>
        <v>0.04</v>
      </c>
      <c r="H43" s="44">
        <v>50</v>
      </c>
      <c r="I43" s="44">
        <f>J43+300</f>
        <v>1550</v>
      </c>
      <c r="J43" s="44">
        <v>1250</v>
      </c>
      <c r="K43" s="44">
        <v>95</v>
      </c>
      <c r="L43" s="44">
        <v>3079</v>
      </c>
      <c r="M43" s="74">
        <f t="shared" si="1"/>
        <v>13.157894736842104</v>
      </c>
      <c r="N43" s="74">
        <f t="shared" si="2"/>
        <v>0.40597596622279963</v>
      </c>
      <c r="O43" s="74">
        <f t="shared" si="3"/>
        <v>5.3417890292473631</v>
      </c>
      <c r="P43" s="62" t="s">
        <v>157</v>
      </c>
      <c r="Q43" s="6"/>
    </row>
    <row r="44" spans="1:18" s="3" customFormat="1" hidden="1" x14ac:dyDescent="0.45">
      <c r="A44" s="63"/>
      <c r="B44" s="31" t="s">
        <v>181</v>
      </c>
      <c r="C44" s="34"/>
      <c r="D44" s="32">
        <v>8542</v>
      </c>
      <c r="E44" s="32" t="s">
        <v>60</v>
      </c>
      <c r="F44" s="32" t="s">
        <v>6</v>
      </c>
      <c r="G44" s="43">
        <f t="shared" si="0"/>
        <v>0.04</v>
      </c>
      <c r="H44" s="44">
        <v>50</v>
      </c>
      <c r="I44" s="44">
        <f>J44+300</f>
        <v>1550</v>
      </c>
      <c r="J44" s="44">
        <v>1250</v>
      </c>
      <c r="K44" s="44">
        <v>113.1</v>
      </c>
      <c r="L44" s="44">
        <v>3758</v>
      </c>
      <c r="M44" s="74">
        <f t="shared" si="1"/>
        <v>11.052166224580018</v>
      </c>
      <c r="N44" s="74">
        <f t="shared" si="2"/>
        <v>0.33262373602980311</v>
      </c>
      <c r="O44" s="74">
        <f t="shared" si="3"/>
        <v>3.6762128208422098</v>
      </c>
      <c r="P44" s="62" t="s">
        <v>157</v>
      </c>
      <c r="Q44" s="6"/>
    </row>
    <row r="45" spans="1:18" s="3" customFormat="1" hidden="1" x14ac:dyDescent="0.45">
      <c r="A45" s="63"/>
      <c r="B45" s="30" t="s">
        <v>180</v>
      </c>
      <c r="C45" s="34"/>
      <c r="D45" s="34">
        <v>8316</v>
      </c>
      <c r="E45" s="34" t="s">
        <v>61</v>
      </c>
      <c r="F45" s="34" t="s">
        <v>6</v>
      </c>
      <c r="G45" s="45">
        <f t="shared" si="0"/>
        <v>0.04</v>
      </c>
      <c r="H45" s="46">
        <v>180</v>
      </c>
      <c r="I45" s="46">
        <f>J45+700</f>
        <v>5200</v>
      </c>
      <c r="J45" s="46">
        <v>4500</v>
      </c>
      <c r="K45" s="46">
        <v>510.9</v>
      </c>
      <c r="L45" s="46">
        <v>7739</v>
      </c>
      <c r="M45" s="72">
        <f t="shared" si="1"/>
        <v>8.8079859072225481</v>
      </c>
      <c r="N45" s="72">
        <f t="shared" si="2"/>
        <v>0.58147047422147569</v>
      </c>
      <c r="O45" s="72">
        <f t="shared" si="3"/>
        <v>5.1215837424087702</v>
      </c>
      <c r="P45" s="46" t="s">
        <v>106</v>
      </c>
      <c r="Q45" s="6"/>
    </row>
    <row r="46" spans="1:18" s="3" customFormat="1" hidden="1" x14ac:dyDescent="0.45">
      <c r="A46" s="63"/>
      <c r="B46" s="30" t="s">
        <v>180</v>
      </c>
      <c r="C46" s="34" t="s">
        <v>62</v>
      </c>
      <c r="D46" s="34">
        <v>8725</v>
      </c>
      <c r="E46" s="34" t="s">
        <v>63</v>
      </c>
      <c r="F46" s="34" t="s">
        <v>6</v>
      </c>
      <c r="G46" s="45">
        <f t="shared" si="0"/>
        <v>4.0540540540540543E-2</v>
      </c>
      <c r="H46" s="46">
        <v>150</v>
      </c>
      <c r="I46" s="46">
        <f>J46+700</f>
        <v>4400</v>
      </c>
      <c r="J46" s="46">
        <v>3700</v>
      </c>
      <c r="K46" s="46">
        <v>347.9</v>
      </c>
      <c r="L46" s="46">
        <v>4790</v>
      </c>
      <c r="M46" s="72">
        <f t="shared" si="1"/>
        <v>10.635240011497558</v>
      </c>
      <c r="N46" s="72">
        <f t="shared" si="2"/>
        <v>0.77244258872651361</v>
      </c>
      <c r="O46" s="72">
        <f t="shared" si="3"/>
        <v>8.2151123262089705</v>
      </c>
      <c r="P46" s="46" t="s">
        <v>107</v>
      </c>
      <c r="Q46" s="6"/>
    </row>
    <row r="47" spans="1:18" s="3" customFormat="1" hidden="1" x14ac:dyDescent="0.45">
      <c r="A47" s="64"/>
      <c r="B47" s="32" t="s">
        <v>108</v>
      </c>
      <c r="C47" s="34"/>
      <c r="D47" s="32">
        <v>8766</v>
      </c>
      <c r="E47" s="32" t="s">
        <v>64</v>
      </c>
      <c r="F47" s="32" t="s">
        <v>6</v>
      </c>
      <c r="G47" s="43">
        <f t="shared" si="0"/>
        <v>3.5185185185185187E-2</v>
      </c>
      <c r="H47" s="44">
        <v>190</v>
      </c>
      <c r="I47" s="44">
        <f>J47+1000</f>
        <v>6400</v>
      </c>
      <c r="J47" s="44">
        <v>5400</v>
      </c>
      <c r="K47" s="44">
        <v>462.5</v>
      </c>
      <c r="L47" s="44">
        <v>5182</v>
      </c>
      <c r="M47" s="74">
        <f t="shared" si="1"/>
        <v>11.675675675675675</v>
      </c>
      <c r="N47" s="74">
        <f t="shared" si="2"/>
        <v>1.0420686993438826</v>
      </c>
      <c r="O47" s="74">
        <f t="shared" si="3"/>
        <v>12.166856165312359</v>
      </c>
      <c r="P47" s="46" t="s">
        <v>158</v>
      </c>
      <c r="Q47" s="6"/>
    </row>
    <row r="48" spans="1:18" s="3" customFormat="1" hidden="1" x14ac:dyDescent="0.45">
      <c r="A48" s="63"/>
      <c r="B48" s="34" t="s">
        <v>87</v>
      </c>
      <c r="C48" s="34" t="s">
        <v>68</v>
      </c>
      <c r="D48" s="34">
        <v>3242</v>
      </c>
      <c r="E48" s="34" t="s">
        <v>66</v>
      </c>
      <c r="F48" s="34" t="s">
        <v>8</v>
      </c>
      <c r="G48" s="45">
        <f t="shared" si="0"/>
        <v>4.4999999999999998E-2</v>
      </c>
      <c r="H48" s="46">
        <v>18</v>
      </c>
      <c r="I48" s="46">
        <f>J48+80</f>
        <v>480</v>
      </c>
      <c r="J48" s="46">
        <v>400</v>
      </c>
      <c r="K48" s="46">
        <v>57.6</v>
      </c>
      <c r="L48" s="46">
        <v>332.2</v>
      </c>
      <c r="M48" s="72">
        <f t="shared" si="1"/>
        <v>6.9444444444444446</v>
      </c>
      <c r="N48" s="72">
        <f t="shared" si="2"/>
        <v>1.2040939193257074</v>
      </c>
      <c r="O48" s="72">
        <f t="shared" si="3"/>
        <v>8.3617633286507456</v>
      </c>
      <c r="P48" s="46" t="s">
        <v>159</v>
      </c>
      <c r="Q48" s="6"/>
    </row>
    <row r="49" spans="1:17" s="3" customFormat="1" hidden="1" x14ac:dyDescent="0.45">
      <c r="A49" s="63"/>
      <c r="B49" s="31" t="s">
        <v>180</v>
      </c>
      <c r="C49" s="34"/>
      <c r="D49" s="32">
        <v>8887</v>
      </c>
      <c r="E49" s="32" t="s">
        <v>67</v>
      </c>
      <c r="F49" s="32" t="s">
        <v>8</v>
      </c>
      <c r="G49" s="43">
        <f t="shared" si="0"/>
        <v>4.2105263157894736E-2</v>
      </c>
      <c r="H49" s="44">
        <v>40</v>
      </c>
      <c r="I49" s="44">
        <f>J49+150</f>
        <v>1100</v>
      </c>
      <c r="J49" s="44">
        <v>950</v>
      </c>
      <c r="K49" s="44">
        <v>73.8</v>
      </c>
      <c r="L49" s="44">
        <v>999.5</v>
      </c>
      <c r="M49" s="74">
        <f t="shared" si="1"/>
        <v>12.872628726287264</v>
      </c>
      <c r="N49" s="74">
        <f t="shared" si="2"/>
        <v>0.95047523761880937</v>
      </c>
      <c r="O49" s="74">
        <f t="shared" si="3"/>
        <v>12.235114847396598</v>
      </c>
      <c r="P49" s="46" t="s">
        <v>111</v>
      </c>
      <c r="Q49" s="6"/>
    </row>
    <row r="50" spans="1:17" s="3" customFormat="1" hidden="1" x14ac:dyDescent="0.45">
      <c r="A50" s="63"/>
      <c r="B50" s="30" t="s">
        <v>180</v>
      </c>
      <c r="C50" s="34"/>
      <c r="D50" s="34">
        <v>8890</v>
      </c>
      <c r="E50" s="34" t="s">
        <v>69</v>
      </c>
      <c r="F50" s="34" t="s">
        <v>8</v>
      </c>
      <c r="G50" s="45">
        <f t="shared" si="0"/>
        <v>4.0909090909090909E-2</v>
      </c>
      <c r="H50" s="46">
        <v>45</v>
      </c>
      <c r="I50" s="46">
        <f>J50+300</f>
        <v>1400</v>
      </c>
      <c r="J50" s="46">
        <v>1100</v>
      </c>
      <c r="K50" s="46">
        <v>199.3</v>
      </c>
      <c r="L50" s="46">
        <v>1094</v>
      </c>
      <c r="M50" s="72">
        <f t="shared" si="1"/>
        <v>5.5193176116407425</v>
      </c>
      <c r="N50" s="72">
        <f t="shared" si="2"/>
        <v>1.0054844606946984</v>
      </c>
      <c r="O50" s="72">
        <f t="shared" si="3"/>
        <v>5.5495880921433427</v>
      </c>
      <c r="P50" s="46" t="s">
        <v>160</v>
      </c>
      <c r="Q50" s="6"/>
    </row>
    <row r="51" spans="1:17" s="3" customFormat="1" x14ac:dyDescent="0.45">
      <c r="A51" s="63"/>
      <c r="B51" s="32" t="s">
        <v>87</v>
      </c>
      <c r="C51" s="34" t="s">
        <v>68</v>
      </c>
      <c r="D51" s="32">
        <v>8935</v>
      </c>
      <c r="E51" s="32" t="s">
        <v>70</v>
      </c>
      <c r="F51" s="32" t="s">
        <v>6</v>
      </c>
      <c r="G51" s="43">
        <f t="shared" si="0"/>
        <v>3.6666666666666667E-2</v>
      </c>
      <c r="H51" s="44">
        <v>44</v>
      </c>
      <c r="I51" s="44">
        <f>J51+300</f>
        <v>1500</v>
      </c>
      <c r="J51" s="44">
        <v>1200</v>
      </c>
      <c r="K51" s="44">
        <v>214.2</v>
      </c>
      <c r="L51" s="44">
        <v>1411</v>
      </c>
      <c r="M51" s="74">
        <f t="shared" si="1"/>
        <v>5.6022408963585439</v>
      </c>
      <c r="N51" s="74">
        <f t="shared" si="2"/>
        <v>0.85046066619418847</v>
      </c>
      <c r="O51" s="74">
        <f t="shared" si="3"/>
        <v>4.7644855248974149</v>
      </c>
      <c r="P51" s="46" t="s">
        <v>112</v>
      </c>
      <c r="Q51" s="6"/>
    </row>
    <row r="52" spans="1:17" s="3" customFormat="1" hidden="1" x14ac:dyDescent="0.45">
      <c r="A52" s="63"/>
      <c r="B52" s="32" t="s">
        <v>109</v>
      </c>
      <c r="C52" s="58"/>
      <c r="D52" s="32">
        <v>3254</v>
      </c>
      <c r="E52" s="32" t="s">
        <v>71</v>
      </c>
      <c r="F52" s="32" t="s">
        <v>6</v>
      </c>
      <c r="G52" s="43">
        <f t="shared" si="0"/>
        <v>2.0799999999999999E-2</v>
      </c>
      <c r="H52" s="44">
        <v>52</v>
      </c>
      <c r="I52" s="44">
        <f>J52+500</f>
        <v>3000</v>
      </c>
      <c r="J52" s="44">
        <v>2500</v>
      </c>
      <c r="K52" s="44">
        <v>347.4</v>
      </c>
      <c r="L52" s="44">
        <v>1624</v>
      </c>
      <c r="M52" s="74">
        <f t="shared" si="1"/>
        <v>7.1963154864709278</v>
      </c>
      <c r="N52" s="74">
        <f t="shared" si="2"/>
        <v>1.5394088669950738</v>
      </c>
      <c r="O52" s="74">
        <f t="shared" si="3"/>
        <v>11.078071869567314</v>
      </c>
      <c r="P52" s="62" t="s">
        <v>161</v>
      </c>
      <c r="Q52" s="6"/>
    </row>
    <row r="53" spans="1:17" s="3" customFormat="1" hidden="1" x14ac:dyDescent="0.45">
      <c r="A53" s="63"/>
      <c r="B53" s="34" t="s">
        <v>87</v>
      </c>
      <c r="C53" s="58"/>
      <c r="D53" s="32">
        <v>8909</v>
      </c>
      <c r="E53" s="32" t="s">
        <v>113</v>
      </c>
      <c r="F53" s="32" t="s">
        <v>8</v>
      </c>
      <c r="G53" s="43">
        <f t="shared" si="0"/>
        <v>2.5999999999999999E-2</v>
      </c>
      <c r="H53" s="44">
        <v>39</v>
      </c>
      <c r="I53" s="44">
        <f>J53+400</f>
        <v>1900</v>
      </c>
      <c r="J53" s="44">
        <v>1500</v>
      </c>
      <c r="K53" s="44">
        <v>181.2</v>
      </c>
      <c r="L53" s="44">
        <v>1048</v>
      </c>
      <c r="M53" s="74">
        <f t="shared" si="1"/>
        <v>8.2781456953642394</v>
      </c>
      <c r="N53" s="74">
        <f t="shared" si="2"/>
        <v>1.4312977099236641</v>
      </c>
      <c r="O53" s="74">
        <f t="shared" si="3"/>
        <v>11.848490976189273</v>
      </c>
      <c r="P53" s="46" t="s">
        <v>114</v>
      </c>
      <c r="Q53" s="6"/>
    </row>
    <row r="54" spans="1:17" s="3" customFormat="1" hidden="1" x14ac:dyDescent="0.45">
      <c r="A54" s="63"/>
      <c r="B54" s="32" t="s">
        <v>115</v>
      </c>
      <c r="C54" s="60"/>
      <c r="D54" s="32">
        <v>3288</v>
      </c>
      <c r="E54" s="32" t="s">
        <v>74</v>
      </c>
      <c r="F54" s="32" t="s">
        <v>6</v>
      </c>
      <c r="G54" s="43">
        <f t="shared" si="0"/>
        <v>0.03</v>
      </c>
      <c r="H54" s="44">
        <v>126</v>
      </c>
      <c r="I54" s="44">
        <f>J54+700</f>
        <v>4900</v>
      </c>
      <c r="J54" s="44">
        <v>4200</v>
      </c>
      <c r="K54" s="44">
        <v>691.3</v>
      </c>
      <c r="L54" s="44">
        <v>2243</v>
      </c>
      <c r="M54" s="74">
        <f t="shared" si="1"/>
        <v>6.0755099088673514</v>
      </c>
      <c r="N54" s="74">
        <f t="shared" si="2"/>
        <v>1.8724921979491753</v>
      </c>
      <c r="O54" s="74">
        <f t="shared" si="3"/>
        <v>11.376344902917021</v>
      </c>
      <c r="P54" s="48" t="s">
        <v>162</v>
      </c>
      <c r="Q54" s="26"/>
    </row>
    <row r="55" spans="1:17" s="3" customFormat="1" hidden="1" x14ac:dyDescent="0.45">
      <c r="A55" s="63"/>
      <c r="B55" s="30" t="s">
        <v>180</v>
      </c>
      <c r="C55" s="34" t="s">
        <v>72</v>
      </c>
      <c r="D55" s="34">
        <v>4544</v>
      </c>
      <c r="E55" s="34" t="s">
        <v>73</v>
      </c>
      <c r="F55" s="34" t="s">
        <v>6</v>
      </c>
      <c r="G55" s="45">
        <f t="shared" si="0"/>
        <v>4.5138888888888888E-2</v>
      </c>
      <c r="H55" s="46">
        <v>130</v>
      </c>
      <c r="I55" s="46">
        <f>J55+500</f>
        <v>3380</v>
      </c>
      <c r="J55" s="46">
        <v>2880</v>
      </c>
      <c r="K55" s="46">
        <v>131.6</v>
      </c>
      <c r="L55" s="46">
        <v>1928</v>
      </c>
      <c r="M55" s="72">
        <f t="shared" si="1"/>
        <v>21.884498480243163</v>
      </c>
      <c r="N55" s="72">
        <f t="shared" si="2"/>
        <v>1.4937759336099585</v>
      </c>
      <c r="O55" s="72">
        <f t="shared" si="3"/>
        <v>32.690537148910948</v>
      </c>
      <c r="P55" s="46" t="s">
        <v>163</v>
      </c>
      <c r="Q55" s="6"/>
    </row>
    <row r="56" spans="1:17" s="3" customFormat="1" x14ac:dyDescent="0.45">
      <c r="E56" s="5"/>
      <c r="F56" s="5"/>
      <c r="G56" s="6"/>
      <c r="H56" s="66" t="s">
        <v>170</v>
      </c>
      <c r="I56" s="6">
        <f>I51+I39+I25+I20+I12</f>
        <v>14000</v>
      </c>
      <c r="J56" s="6">
        <f>J51+J39+J25+J20+J12</f>
        <v>11300</v>
      </c>
      <c r="K56" s="6"/>
      <c r="L56" s="6"/>
      <c r="M56" s="73"/>
      <c r="N56" s="73"/>
      <c r="O56" s="73"/>
      <c r="P56" s="6"/>
    </row>
    <row r="57" spans="1:17" s="3" customFormat="1" x14ac:dyDescent="0.45">
      <c r="E57" s="5"/>
      <c r="F57" s="5"/>
      <c r="G57" s="6"/>
      <c r="H57" s="6"/>
      <c r="I57" s="6"/>
      <c r="J57" s="6"/>
      <c r="K57" s="6"/>
      <c r="L57" s="6"/>
      <c r="M57" s="73"/>
      <c r="N57" s="73"/>
      <c r="O57" s="73"/>
      <c r="P57" s="6"/>
    </row>
    <row r="58" spans="1:17" s="3" customFormat="1" x14ac:dyDescent="0.45">
      <c r="E58" s="5"/>
      <c r="F58" s="5"/>
      <c r="G58" s="6"/>
      <c r="H58" s="6"/>
      <c r="I58" s="6"/>
      <c r="J58" s="6"/>
      <c r="K58" s="6"/>
      <c r="L58" s="6"/>
      <c r="M58" s="73"/>
      <c r="N58" s="73"/>
      <c r="O58" s="73"/>
      <c r="P58" s="6"/>
    </row>
    <row r="59" spans="1:17" s="3" customFormat="1" x14ac:dyDescent="0.45">
      <c r="E59" s="5"/>
      <c r="F59" s="5"/>
      <c r="G59" s="6"/>
      <c r="H59" s="6"/>
      <c r="I59" s="6"/>
      <c r="J59" s="6"/>
      <c r="K59" s="6"/>
      <c r="L59" s="6"/>
      <c r="M59" s="73"/>
      <c r="N59" s="73"/>
      <c r="O59" s="73"/>
      <c r="P59" s="6"/>
    </row>
    <row r="60" spans="1:17" s="3" customFormat="1" x14ac:dyDescent="0.45">
      <c r="C60" s="3" t="s">
        <v>166</v>
      </c>
      <c r="E60" s="5"/>
      <c r="F60" s="5"/>
      <c r="G60" s="6"/>
      <c r="H60" s="6"/>
      <c r="I60" s="6"/>
      <c r="J60" s="6"/>
      <c r="K60" s="6"/>
      <c r="L60" s="6"/>
      <c r="M60" s="73"/>
      <c r="N60" s="73"/>
      <c r="O60" s="73"/>
      <c r="P60" s="6"/>
    </row>
    <row r="61" spans="1:17" s="3" customFormat="1" x14ac:dyDescent="0.45">
      <c r="C61" s="3" t="s">
        <v>165</v>
      </c>
      <c r="E61" s="5"/>
      <c r="F61" s="5"/>
      <c r="G61" s="6"/>
      <c r="H61" s="6"/>
      <c r="I61" s="6"/>
      <c r="J61" s="6"/>
      <c r="K61" s="6"/>
      <c r="L61" s="6"/>
      <c r="M61" s="73"/>
      <c r="N61" s="73"/>
      <c r="O61" s="73"/>
      <c r="P61" s="6"/>
    </row>
    <row r="62" spans="1:17" s="3" customFormat="1" x14ac:dyDescent="0.45">
      <c r="E62" s="5"/>
      <c r="F62" s="5"/>
      <c r="G62" s="6"/>
      <c r="H62" s="6"/>
      <c r="I62" s="6"/>
      <c r="J62" s="6"/>
      <c r="K62" s="6"/>
      <c r="L62" s="6"/>
      <c r="M62" s="73"/>
      <c r="N62" s="73"/>
      <c r="O62" s="73"/>
      <c r="P62" s="6"/>
    </row>
    <row r="63" spans="1:17" s="3" customFormat="1" x14ac:dyDescent="0.45">
      <c r="E63" s="5"/>
      <c r="F63" s="5"/>
      <c r="G63" s="6"/>
      <c r="H63" s="6"/>
      <c r="I63" s="6"/>
      <c r="J63" s="6"/>
      <c r="K63" s="6"/>
      <c r="L63" s="6"/>
      <c r="M63" s="73"/>
      <c r="N63" s="73"/>
      <c r="O63" s="73"/>
      <c r="P63" s="6"/>
    </row>
    <row r="64" spans="1:17" s="3" customFormat="1" x14ac:dyDescent="0.45">
      <c r="E64" s="5"/>
      <c r="F64" s="5"/>
      <c r="G64" s="6"/>
      <c r="H64" s="6"/>
      <c r="I64" s="6"/>
      <c r="J64" s="6"/>
      <c r="K64" s="6"/>
      <c r="L64" s="6"/>
      <c r="M64" s="73"/>
      <c r="N64" s="73"/>
      <c r="O64" s="73"/>
      <c r="P64" s="6"/>
    </row>
    <row r="65" spans="5:16" s="3" customFormat="1" x14ac:dyDescent="0.45">
      <c r="E65" s="5"/>
      <c r="F65" s="5"/>
      <c r="G65" s="6"/>
      <c r="H65" s="6"/>
      <c r="I65" s="6"/>
      <c r="J65" s="6"/>
      <c r="K65" s="6"/>
      <c r="L65" s="6"/>
      <c r="M65" s="73"/>
      <c r="N65" s="73"/>
      <c r="O65" s="73"/>
      <c r="P65" s="6"/>
    </row>
    <row r="66" spans="5:16" s="3" customFormat="1" x14ac:dyDescent="0.45">
      <c r="E66" s="5"/>
      <c r="F66" s="5"/>
      <c r="G66" s="6"/>
      <c r="H66" s="6"/>
      <c r="I66" s="6"/>
      <c r="J66" s="6"/>
      <c r="K66" s="6"/>
      <c r="L66" s="6"/>
      <c r="M66" s="73"/>
      <c r="N66" s="73"/>
      <c r="O66" s="73"/>
      <c r="P66" s="6"/>
    </row>
    <row r="67" spans="5:16" s="3" customFormat="1" x14ac:dyDescent="0.45">
      <c r="E67" s="5"/>
      <c r="F67" s="5"/>
      <c r="G67" s="6"/>
      <c r="H67" s="6"/>
      <c r="I67" s="6"/>
      <c r="J67" s="6"/>
      <c r="K67" s="6"/>
      <c r="L67" s="6"/>
      <c r="M67" s="73"/>
      <c r="N67" s="73"/>
      <c r="O67" s="73"/>
      <c r="P67" s="6"/>
    </row>
    <row r="68" spans="5:16" s="3" customFormat="1" x14ac:dyDescent="0.45">
      <c r="E68" s="5"/>
      <c r="F68" s="5"/>
      <c r="G68" s="6"/>
      <c r="H68" s="6"/>
      <c r="I68" s="6"/>
      <c r="J68" s="6"/>
      <c r="K68" s="6"/>
      <c r="L68" s="6"/>
      <c r="M68" s="73"/>
      <c r="N68" s="73"/>
      <c r="O68" s="73"/>
      <c r="P68" s="6"/>
    </row>
    <row r="69" spans="5:16" s="3" customFormat="1" x14ac:dyDescent="0.45">
      <c r="E69" s="5"/>
      <c r="F69" s="5"/>
      <c r="G69" s="6"/>
      <c r="H69" s="6"/>
      <c r="I69" s="6"/>
      <c r="J69" s="6"/>
      <c r="K69" s="6"/>
      <c r="L69" s="6"/>
      <c r="M69" s="73"/>
      <c r="N69" s="73"/>
      <c r="O69" s="73"/>
      <c r="P69" s="6"/>
    </row>
    <row r="70" spans="5:16" s="3" customFormat="1" x14ac:dyDescent="0.45">
      <c r="E70" s="5"/>
      <c r="F70" s="5"/>
      <c r="G70" s="6"/>
      <c r="H70" s="6"/>
      <c r="I70" s="6"/>
      <c r="J70" s="6"/>
      <c r="K70" s="6"/>
      <c r="L70" s="6"/>
      <c r="M70" s="73"/>
      <c r="N70" s="73"/>
      <c r="O70" s="73"/>
      <c r="P70" s="6"/>
    </row>
    <row r="71" spans="5:16" s="3" customFormat="1" x14ac:dyDescent="0.45">
      <c r="E71" s="5"/>
      <c r="F71" s="5"/>
      <c r="G71" s="6"/>
      <c r="H71" s="6"/>
      <c r="I71" s="6"/>
      <c r="J71" s="6"/>
      <c r="K71" s="6"/>
      <c r="L71" s="6"/>
      <c r="M71" s="73"/>
      <c r="N71" s="73"/>
      <c r="O71" s="73"/>
      <c r="P71" s="6"/>
    </row>
    <row r="72" spans="5:16" s="3" customFormat="1" x14ac:dyDescent="0.45">
      <c r="E72" s="5"/>
      <c r="F72" s="5"/>
      <c r="G72" s="6"/>
      <c r="H72" s="6"/>
      <c r="I72" s="6"/>
      <c r="J72" s="6"/>
      <c r="K72" s="6"/>
      <c r="L72" s="6"/>
      <c r="M72" s="73"/>
      <c r="N72" s="73"/>
      <c r="O72" s="73"/>
      <c r="P72" s="6"/>
    </row>
    <row r="73" spans="5:16" s="3" customFormat="1" x14ac:dyDescent="0.45">
      <c r="E73" s="5"/>
      <c r="F73" s="5"/>
      <c r="G73" s="6"/>
      <c r="H73" s="6"/>
      <c r="I73" s="6"/>
      <c r="J73" s="6"/>
      <c r="K73" s="6"/>
      <c r="L73" s="6"/>
      <c r="M73" s="73"/>
      <c r="N73" s="73"/>
      <c r="O73" s="73"/>
      <c r="P73" s="6"/>
    </row>
    <row r="74" spans="5:16" s="3" customFormat="1" x14ac:dyDescent="0.45">
      <c r="E74" s="5"/>
      <c r="F74" s="5"/>
      <c r="G74" s="6"/>
      <c r="H74" s="6"/>
      <c r="I74" s="6"/>
      <c r="J74" s="6"/>
      <c r="K74" s="6"/>
      <c r="L74" s="6"/>
      <c r="M74" s="73"/>
      <c r="N74" s="73"/>
      <c r="O74" s="73"/>
      <c r="P74" s="6"/>
    </row>
    <row r="75" spans="5:16" s="3" customFormat="1" x14ac:dyDescent="0.45">
      <c r="E75" s="5"/>
      <c r="F75" s="5"/>
      <c r="G75" s="6"/>
      <c r="H75" s="6"/>
      <c r="I75" s="6"/>
      <c r="J75" s="6"/>
      <c r="K75" s="6"/>
      <c r="L75" s="6"/>
      <c r="M75" s="73"/>
      <c r="N75" s="73"/>
      <c r="O75" s="73"/>
      <c r="P75" s="6"/>
    </row>
    <row r="76" spans="5:16" s="3" customFormat="1" x14ac:dyDescent="0.45">
      <c r="E76" s="5"/>
      <c r="F76" s="5"/>
      <c r="G76" s="6"/>
      <c r="H76" s="6"/>
      <c r="I76" s="6"/>
      <c r="J76" s="6"/>
      <c r="K76" s="6"/>
      <c r="L76" s="6"/>
      <c r="M76" s="73"/>
      <c r="N76" s="73"/>
      <c r="O76" s="73"/>
      <c r="P76" s="6"/>
    </row>
    <row r="77" spans="5:16" s="3" customFormat="1" x14ac:dyDescent="0.45">
      <c r="E77" s="5"/>
      <c r="F77" s="5"/>
      <c r="G77" s="6"/>
      <c r="H77" s="6"/>
      <c r="I77" s="6"/>
      <c r="J77" s="6"/>
      <c r="K77" s="6"/>
      <c r="L77" s="6"/>
      <c r="M77" s="73"/>
      <c r="N77" s="73"/>
      <c r="O77" s="73"/>
      <c r="P77" s="6"/>
    </row>
    <row r="78" spans="5:16" s="3" customFormat="1" x14ac:dyDescent="0.45">
      <c r="E78" s="5"/>
      <c r="F78" s="5"/>
      <c r="G78" s="6"/>
      <c r="H78" s="6"/>
      <c r="I78" s="6"/>
      <c r="J78" s="6"/>
      <c r="K78" s="6"/>
      <c r="L78" s="6"/>
      <c r="M78" s="73"/>
      <c r="N78" s="73"/>
      <c r="O78" s="73"/>
      <c r="P78" s="6"/>
    </row>
    <row r="79" spans="5:16" s="3" customFormat="1" x14ac:dyDescent="0.45">
      <c r="E79" s="5"/>
      <c r="F79" s="5"/>
      <c r="G79" s="6"/>
      <c r="H79" s="6"/>
      <c r="I79" s="6"/>
      <c r="J79" s="6"/>
      <c r="K79" s="6"/>
      <c r="L79" s="6"/>
      <c r="M79" s="73"/>
      <c r="N79" s="73"/>
      <c r="O79" s="73"/>
      <c r="P79" s="6"/>
    </row>
    <row r="80" spans="5:16" s="3" customFormat="1" x14ac:dyDescent="0.45">
      <c r="E80" s="5"/>
      <c r="F80" s="5"/>
      <c r="G80" s="6"/>
      <c r="H80" s="6"/>
      <c r="I80" s="6"/>
      <c r="J80" s="6"/>
      <c r="K80" s="6"/>
      <c r="L80" s="6"/>
      <c r="M80" s="73"/>
      <c r="N80" s="73"/>
      <c r="O80" s="73"/>
      <c r="P80" s="6"/>
    </row>
    <row r="81" spans="1:16" s="3" customFormat="1" x14ac:dyDescent="0.45">
      <c r="E81" s="5"/>
      <c r="F81" s="5"/>
      <c r="G81" s="6"/>
      <c r="H81" s="6"/>
      <c r="I81" s="6"/>
      <c r="J81" s="6"/>
      <c r="K81" s="6"/>
      <c r="L81" s="6"/>
      <c r="M81" s="73"/>
      <c r="N81" s="73"/>
      <c r="O81" s="73"/>
      <c r="P81" s="6"/>
    </row>
    <row r="82" spans="1:16" s="3" customFormat="1" x14ac:dyDescent="0.45">
      <c r="E82" s="5"/>
      <c r="F82" s="5"/>
      <c r="G82" s="6"/>
      <c r="H82" s="6"/>
      <c r="I82" s="6"/>
      <c r="J82" s="6"/>
      <c r="K82" s="6"/>
      <c r="L82" s="6"/>
      <c r="M82" s="73"/>
      <c r="N82" s="73"/>
      <c r="O82" s="73"/>
      <c r="P82" s="6"/>
    </row>
    <row r="83" spans="1:16" s="3" customFormat="1" x14ac:dyDescent="0.45">
      <c r="E83" s="5"/>
      <c r="F83" s="5"/>
      <c r="G83" s="6"/>
      <c r="H83" s="6"/>
      <c r="I83" s="6"/>
      <c r="J83" s="6"/>
      <c r="K83" s="6"/>
      <c r="L83" s="6"/>
      <c r="M83" s="73"/>
      <c r="N83" s="73"/>
      <c r="O83" s="73"/>
      <c r="P83" s="6"/>
    </row>
    <row r="84" spans="1:16" s="3" customFormat="1" x14ac:dyDescent="0.45">
      <c r="E84" s="5"/>
      <c r="F84" s="5"/>
      <c r="G84" s="6"/>
      <c r="H84" s="6"/>
      <c r="I84" s="6"/>
      <c r="J84" s="6"/>
      <c r="K84" s="6"/>
      <c r="L84" s="6"/>
      <c r="M84" s="73"/>
      <c r="N84" s="73"/>
      <c r="O84" s="73"/>
      <c r="P84" s="6"/>
    </row>
    <row r="85" spans="1:16" s="3" customFormat="1" x14ac:dyDescent="0.45">
      <c r="E85" s="5"/>
      <c r="F85" s="5"/>
      <c r="G85" s="6"/>
      <c r="H85" s="6"/>
      <c r="I85" s="6"/>
      <c r="J85" s="6"/>
      <c r="K85" s="6"/>
      <c r="L85" s="6"/>
      <c r="M85" s="73"/>
      <c r="N85" s="73"/>
      <c r="O85" s="73"/>
      <c r="P85" s="6"/>
    </row>
    <row r="86" spans="1:16" s="3" customFormat="1" x14ac:dyDescent="0.45">
      <c r="E86" s="5"/>
      <c r="F86" s="5"/>
      <c r="G86" s="6"/>
      <c r="H86" s="6"/>
      <c r="I86" s="6"/>
      <c r="J86" s="6"/>
      <c r="K86" s="6"/>
      <c r="L86" s="6"/>
      <c r="M86" s="73"/>
      <c r="N86" s="73"/>
      <c r="O86" s="73"/>
      <c r="P86" s="6"/>
    </row>
    <row r="87" spans="1:16" s="3" customFormat="1" x14ac:dyDescent="0.45">
      <c r="E87" s="5"/>
      <c r="F87" s="5"/>
      <c r="G87" s="6"/>
      <c r="H87" s="6"/>
      <c r="I87" s="6"/>
      <c r="J87" s="6"/>
      <c r="K87" s="6"/>
      <c r="L87" s="6"/>
      <c r="M87" s="73"/>
      <c r="N87" s="73"/>
      <c r="O87" s="73"/>
      <c r="P87" s="6"/>
    </row>
    <row r="88" spans="1:16" x14ac:dyDescent="0.45">
      <c r="A88" s="2"/>
      <c r="C88">
        <v>8591</v>
      </c>
      <c r="D88" t="s">
        <v>15</v>
      </c>
    </row>
  </sheetData>
  <phoneticPr fontId="3"/>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AF4E9-AD46-49B2-95E7-A260AAAAA982}">
  <dimension ref="A1:R88"/>
  <sheetViews>
    <sheetView showGridLines="0" workbookViewId="0">
      <selection activeCell="B4" sqref="B4"/>
    </sheetView>
  </sheetViews>
  <sheetFormatPr defaultRowHeight="18" x14ac:dyDescent="0.45"/>
  <cols>
    <col min="1" max="1" width="1.5" customWidth="1"/>
    <col min="2" max="2" width="13.19921875" customWidth="1"/>
    <col min="3" max="3" width="16.296875" bestFit="1" customWidth="1"/>
    <col min="4" max="4" width="11.69921875" customWidth="1"/>
    <col min="5" max="5" width="28.59765625" customWidth="1"/>
    <col min="6" max="6" width="8.8984375" customWidth="1"/>
    <col min="7" max="7" width="13.19921875" style="1" customWidth="1"/>
    <col min="8" max="8" width="11.5" style="1" customWidth="1"/>
    <col min="9" max="9" width="14.8984375" style="1" customWidth="1"/>
    <col min="10" max="10" width="9.296875" style="1" customWidth="1"/>
    <col min="11" max="11" width="6" style="1" bestFit="1" customWidth="1"/>
    <col min="12" max="12" width="7.796875" style="1" bestFit="1" customWidth="1"/>
    <col min="13" max="15" width="7.8984375" style="67" bestFit="1" customWidth="1"/>
    <col min="16" max="16" width="255.69921875" style="1" bestFit="1" customWidth="1"/>
    <col min="19" max="19" width="255.69921875" bestFit="1" customWidth="1"/>
    <col min="21" max="21" width="10.796875" customWidth="1"/>
  </cols>
  <sheetData>
    <row r="1" spans="1:17" x14ac:dyDescent="0.45">
      <c r="B1" t="s">
        <v>185</v>
      </c>
    </row>
    <row r="2" spans="1:17" x14ac:dyDescent="0.45">
      <c r="B2" t="s">
        <v>190</v>
      </c>
    </row>
    <row r="3" spans="1:17" x14ac:dyDescent="0.45">
      <c r="B3" t="s">
        <v>191</v>
      </c>
    </row>
    <row r="5" spans="1:17" ht="54" x14ac:dyDescent="0.45">
      <c r="A5" s="3"/>
      <c r="B5" s="29" t="s">
        <v>85</v>
      </c>
      <c r="C5" s="38" t="s">
        <v>0</v>
      </c>
      <c r="D5" s="30" t="s">
        <v>2</v>
      </c>
      <c r="E5" s="30" t="s">
        <v>3</v>
      </c>
      <c r="F5" s="39" t="s">
        <v>5</v>
      </c>
      <c r="G5" s="36" t="s">
        <v>143</v>
      </c>
      <c r="H5" s="37" t="s">
        <v>142</v>
      </c>
      <c r="I5" s="37" t="s">
        <v>164</v>
      </c>
      <c r="J5" s="37" t="s">
        <v>132</v>
      </c>
      <c r="K5" s="37" t="s">
        <v>173</v>
      </c>
      <c r="L5" s="37" t="s">
        <v>174</v>
      </c>
      <c r="M5" s="71" t="s">
        <v>177</v>
      </c>
      <c r="N5" s="71" t="s">
        <v>176</v>
      </c>
      <c r="O5" s="71" t="s">
        <v>175</v>
      </c>
      <c r="P5" s="29" t="s">
        <v>133</v>
      </c>
    </row>
    <row r="6" spans="1:17" hidden="1" x14ac:dyDescent="0.45">
      <c r="A6" s="64"/>
      <c r="B6" s="30" t="s">
        <v>180</v>
      </c>
      <c r="C6" s="52" t="s">
        <v>1</v>
      </c>
      <c r="D6" s="30">
        <v>1379</v>
      </c>
      <c r="E6" s="30" t="s">
        <v>4</v>
      </c>
      <c r="F6" s="30" t="s">
        <v>6</v>
      </c>
      <c r="G6" s="40">
        <f>H6/J6</f>
        <v>3.5294117647058823E-2</v>
      </c>
      <c r="H6" s="29">
        <v>60</v>
      </c>
      <c r="I6" s="29">
        <f>J6+400</f>
        <v>2100</v>
      </c>
      <c r="J6" s="29">
        <v>1700</v>
      </c>
      <c r="K6" s="29">
        <v>86.8</v>
      </c>
      <c r="L6" s="29">
        <v>1570</v>
      </c>
      <c r="M6" s="72">
        <f>J6/K6</f>
        <v>19.585253456221199</v>
      </c>
      <c r="N6" s="72">
        <f>J6/L6</f>
        <v>1.0828025477707006</v>
      </c>
      <c r="O6" s="72">
        <f>M6*N6</f>
        <v>21.206962341131234</v>
      </c>
      <c r="P6" s="30" t="s">
        <v>182</v>
      </c>
    </row>
    <row r="7" spans="1:17" s="21" customFormat="1" x14ac:dyDescent="0.45">
      <c r="A7" s="65"/>
      <c r="B7" s="31" t="s">
        <v>87</v>
      </c>
      <c r="C7" s="53"/>
      <c r="D7" s="31">
        <v>1381</v>
      </c>
      <c r="E7" s="31" t="s">
        <v>7</v>
      </c>
      <c r="F7" s="31" t="s">
        <v>8</v>
      </c>
      <c r="G7" s="41">
        <f t="shared" ref="G7:G55" si="0">H7/J7</f>
        <v>3.1E-2</v>
      </c>
      <c r="H7" s="42">
        <v>77.5</v>
      </c>
      <c r="I7" s="42">
        <f>J7+500</f>
        <v>3000</v>
      </c>
      <c r="J7" s="42">
        <v>2500</v>
      </c>
      <c r="K7" s="42">
        <v>284.89999999999998</v>
      </c>
      <c r="L7" s="42">
        <v>2460</v>
      </c>
      <c r="M7" s="74">
        <f t="shared" ref="M7:M55" si="1">J7/K7</f>
        <v>8.7750087750087751</v>
      </c>
      <c r="N7" s="74">
        <f t="shared" ref="N7:N55" si="2">J7/L7</f>
        <v>1.0162601626016261</v>
      </c>
      <c r="O7" s="74">
        <f t="shared" ref="O7:O55" si="3">M7*N7</f>
        <v>8.917691844521114</v>
      </c>
      <c r="P7" s="31" t="s">
        <v>144</v>
      </c>
    </row>
    <row r="8" spans="1:17" hidden="1" x14ac:dyDescent="0.45">
      <c r="A8" s="63"/>
      <c r="B8" s="30" t="s">
        <v>180</v>
      </c>
      <c r="C8" s="54" t="s">
        <v>9</v>
      </c>
      <c r="D8" s="30">
        <v>1518</v>
      </c>
      <c r="E8" s="30" t="s">
        <v>10</v>
      </c>
      <c r="F8" s="30" t="s">
        <v>6</v>
      </c>
      <c r="G8" s="40">
        <f t="shared" si="0"/>
        <v>3.5714285714285712E-2</v>
      </c>
      <c r="H8" s="29">
        <v>50</v>
      </c>
      <c r="I8" s="29">
        <f>J8+300</f>
        <v>1700</v>
      </c>
      <c r="J8" s="29">
        <v>1400</v>
      </c>
      <c r="K8" s="29">
        <v>153.80000000000001</v>
      </c>
      <c r="L8" s="29">
        <v>2533</v>
      </c>
      <c r="M8" s="72">
        <f t="shared" si="1"/>
        <v>9.1027308192457728</v>
      </c>
      <c r="N8" s="72">
        <f t="shared" si="2"/>
        <v>0.55270430319778918</v>
      </c>
      <c r="O8" s="72">
        <f t="shared" si="3"/>
        <v>5.0311184946482754</v>
      </c>
      <c r="P8" s="30" t="s">
        <v>145</v>
      </c>
    </row>
    <row r="9" spans="1:17" hidden="1" x14ac:dyDescent="0.45">
      <c r="A9" s="63"/>
      <c r="B9" s="31" t="s">
        <v>87</v>
      </c>
      <c r="C9" s="55" t="s">
        <v>134</v>
      </c>
      <c r="D9" s="31">
        <v>1878</v>
      </c>
      <c r="E9" s="31" t="s">
        <v>12</v>
      </c>
      <c r="F9" s="31" t="s">
        <v>6</v>
      </c>
      <c r="G9" s="41">
        <f t="shared" si="0"/>
        <v>3.5200000000000002E-2</v>
      </c>
      <c r="H9" s="42">
        <v>616</v>
      </c>
      <c r="I9" s="42">
        <f>J9+4000</f>
        <v>21500</v>
      </c>
      <c r="J9" s="42">
        <v>17500</v>
      </c>
      <c r="K9" s="42">
        <v>1316</v>
      </c>
      <c r="L9" s="42">
        <v>3755</v>
      </c>
      <c r="M9" s="74">
        <f t="shared" si="1"/>
        <v>13.297872340425531</v>
      </c>
      <c r="N9" s="74">
        <f t="shared" si="2"/>
        <v>4.6604527296937412</v>
      </c>
      <c r="O9" s="74">
        <f t="shared" si="3"/>
        <v>61.97410544805507</v>
      </c>
      <c r="P9" s="31" t="s">
        <v>90</v>
      </c>
      <c r="Q9" s="21"/>
    </row>
    <row r="10" spans="1:17" hidden="1" x14ac:dyDescent="0.45">
      <c r="A10" s="63"/>
      <c r="B10" s="31" t="s">
        <v>87</v>
      </c>
      <c r="C10" s="56"/>
      <c r="D10" s="31">
        <v>1847</v>
      </c>
      <c r="E10" s="31" t="s">
        <v>13</v>
      </c>
      <c r="F10" s="30" t="s">
        <v>6</v>
      </c>
      <c r="G10" s="41">
        <f t="shared" si="0"/>
        <v>3.6363636363636362E-2</v>
      </c>
      <c r="H10" s="42">
        <v>80</v>
      </c>
      <c r="I10" s="42">
        <f>J10+500</f>
        <v>2700</v>
      </c>
      <c r="J10" s="42">
        <v>2200</v>
      </c>
      <c r="K10" s="42">
        <v>391.5</v>
      </c>
      <c r="L10" s="42">
        <v>2715</v>
      </c>
      <c r="M10" s="74">
        <f t="shared" si="1"/>
        <v>5.6194125159642399</v>
      </c>
      <c r="N10" s="74">
        <f t="shared" si="2"/>
        <v>0.81031307550644571</v>
      </c>
      <c r="O10" s="74">
        <f t="shared" si="3"/>
        <v>4.5534834383503968</v>
      </c>
      <c r="P10" s="31" t="s">
        <v>146</v>
      </c>
      <c r="Q10" s="21"/>
    </row>
    <row r="11" spans="1:17" hidden="1" x14ac:dyDescent="0.45">
      <c r="A11" s="63"/>
      <c r="B11" s="30" t="s">
        <v>180</v>
      </c>
      <c r="C11" s="57"/>
      <c r="D11" s="30">
        <v>1808</v>
      </c>
      <c r="E11" s="30" t="s">
        <v>14</v>
      </c>
      <c r="F11" s="30" t="s">
        <v>6</v>
      </c>
      <c r="G11" s="40">
        <f t="shared" si="0"/>
        <v>0.04</v>
      </c>
      <c r="H11" s="29">
        <v>60</v>
      </c>
      <c r="I11" s="29">
        <f>J11+400</f>
        <v>1900</v>
      </c>
      <c r="J11" s="29">
        <v>1500</v>
      </c>
      <c r="K11" s="29">
        <v>204.1</v>
      </c>
      <c r="L11" s="29">
        <v>1200</v>
      </c>
      <c r="M11" s="72">
        <f t="shared" si="1"/>
        <v>7.3493385595296425</v>
      </c>
      <c r="N11" s="72">
        <f t="shared" si="2"/>
        <v>1.25</v>
      </c>
      <c r="O11" s="72">
        <f t="shared" si="3"/>
        <v>9.1866731994120538</v>
      </c>
      <c r="P11" s="49" t="s">
        <v>89</v>
      </c>
      <c r="Q11" s="22"/>
    </row>
    <row r="12" spans="1:17" hidden="1" x14ac:dyDescent="0.45">
      <c r="A12" s="63"/>
      <c r="B12" s="30" t="s">
        <v>180</v>
      </c>
      <c r="C12" s="55" t="s">
        <v>17</v>
      </c>
      <c r="D12" s="30">
        <v>3109</v>
      </c>
      <c r="E12" s="30" t="s">
        <v>16</v>
      </c>
      <c r="F12" s="30" t="s">
        <v>6</v>
      </c>
      <c r="G12" s="40">
        <f t="shared" si="0"/>
        <v>0.04</v>
      </c>
      <c r="H12" s="29">
        <v>40</v>
      </c>
      <c r="I12" s="29">
        <f>J12+300</f>
        <v>1300</v>
      </c>
      <c r="J12" s="29">
        <v>1000</v>
      </c>
      <c r="K12" s="29">
        <v>125.2</v>
      </c>
      <c r="L12" s="29">
        <v>2866</v>
      </c>
      <c r="M12" s="72">
        <f t="shared" si="1"/>
        <v>7.9872204472843444</v>
      </c>
      <c r="N12" s="72">
        <f t="shared" si="2"/>
        <v>0.34891835310537334</v>
      </c>
      <c r="O12" s="72">
        <f t="shared" si="3"/>
        <v>2.786887804356017</v>
      </c>
      <c r="P12" s="30" t="s">
        <v>86</v>
      </c>
    </row>
    <row r="13" spans="1:17" hidden="1" x14ac:dyDescent="0.45">
      <c r="A13" s="63"/>
      <c r="B13" s="31" t="s">
        <v>180</v>
      </c>
      <c r="C13" s="57"/>
      <c r="D13" s="31">
        <v>3597</v>
      </c>
      <c r="E13" s="31" t="s">
        <v>18</v>
      </c>
      <c r="F13" s="31" t="s">
        <v>8</v>
      </c>
      <c r="G13" s="41">
        <f t="shared" si="0"/>
        <v>3.5294117647058823E-2</v>
      </c>
      <c r="H13" s="42">
        <v>300</v>
      </c>
      <c r="I13" s="42">
        <f>J13+1500</f>
        <v>10000</v>
      </c>
      <c r="J13" s="42">
        <v>8500</v>
      </c>
      <c r="K13" s="42">
        <v>676.4</v>
      </c>
      <c r="L13" s="42">
        <v>10972</v>
      </c>
      <c r="M13" s="74">
        <f t="shared" si="1"/>
        <v>12.566528681253697</v>
      </c>
      <c r="N13" s="74">
        <f t="shared" si="2"/>
        <v>0.7746992344148742</v>
      </c>
      <c r="O13" s="74">
        <f t="shared" si="3"/>
        <v>9.7352801486197986</v>
      </c>
      <c r="P13" s="30" t="s">
        <v>183</v>
      </c>
    </row>
    <row r="14" spans="1:17" x14ac:dyDescent="0.45">
      <c r="A14" s="63"/>
      <c r="B14" s="31" t="s">
        <v>87</v>
      </c>
      <c r="C14" s="30" t="s">
        <v>19</v>
      </c>
      <c r="D14" s="31">
        <v>4188</v>
      </c>
      <c r="E14" s="31" t="s">
        <v>20</v>
      </c>
      <c r="F14" s="31" t="s">
        <v>6</v>
      </c>
      <c r="G14" s="41">
        <f t="shared" si="0"/>
        <v>0.04</v>
      </c>
      <c r="H14" s="42">
        <v>40</v>
      </c>
      <c r="I14" s="42">
        <f>J14+700</f>
        <v>1700</v>
      </c>
      <c r="J14" s="42">
        <v>1000</v>
      </c>
      <c r="K14" s="42">
        <v>118.3</v>
      </c>
      <c r="L14" s="42">
        <v>953.1</v>
      </c>
      <c r="M14" s="74">
        <f t="shared" si="1"/>
        <v>8.4530853761622993</v>
      </c>
      <c r="N14" s="74">
        <f t="shared" si="2"/>
        <v>1.0492078480747036</v>
      </c>
      <c r="O14" s="74">
        <f t="shared" si="3"/>
        <v>8.8690435171149922</v>
      </c>
      <c r="P14" s="30" t="s">
        <v>88</v>
      </c>
    </row>
    <row r="15" spans="1:17" hidden="1" x14ac:dyDescent="0.45">
      <c r="A15" s="63"/>
      <c r="B15" s="30" t="s">
        <v>180</v>
      </c>
      <c r="C15" s="30" t="s">
        <v>21</v>
      </c>
      <c r="D15" s="30">
        <v>4569</v>
      </c>
      <c r="E15" s="30" t="s">
        <v>22</v>
      </c>
      <c r="F15" s="30" t="s">
        <v>6</v>
      </c>
      <c r="G15" s="40">
        <f t="shared" si="0"/>
        <v>3.5714285714285712E-2</v>
      </c>
      <c r="H15" s="29">
        <v>75</v>
      </c>
      <c r="I15" s="29">
        <f>J15+500</f>
        <v>2600</v>
      </c>
      <c r="J15" s="29">
        <v>2100</v>
      </c>
      <c r="K15" s="29">
        <v>123.9</v>
      </c>
      <c r="L15" s="29">
        <v>2102</v>
      </c>
      <c r="M15" s="72">
        <f t="shared" si="1"/>
        <v>16.949152542372879</v>
      </c>
      <c r="N15" s="72">
        <f t="shared" si="2"/>
        <v>0.99904852521408183</v>
      </c>
      <c r="O15" s="72">
        <f t="shared" si="3"/>
        <v>16.933025851086128</v>
      </c>
      <c r="P15" s="30" t="s">
        <v>91</v>
      </c>
    </row>
    <row r="16" spans="1:17" hidden="1" x14ac:dyDescent="0.45">
      <c r="A16" s="63"/>
      <c r="B16" s="31" t="s">
        <v>180</v>
      </c>
      <c r="C16" s="30" t="s">
        <v>24</v>
      </c>
      <c r="D16" s="31">
        <v>5019</v>
      </c>
      <c r="E16" s="31" t="s">
        <v>23</v>
      </c>
      <c r="F16" s="31" t="s">
        <v>6</v>
      </c>
      <c r="G16" s="41">
        <f t="shared" si="0"/>
        <v>0.04</v>
      </c>
      <c r="H16" s="42">
        <v>160</v>
      </c>
      <c r="I16" s="42">
        <f>J16+700</f>
        <v>4700</v>
      </c>
      <c r="J16" s="42">
        <v>4000</v>
      </c>
      <c r="K16" s="42">
        <v>530.29999999999995</v>
      </c>
      <c r="L16" s="42">
        <v>4191</v>
      </c>
      <c r="M16" s="74">
        <f t="shared" si="1"/>
        <v>7.5429002451442591</v>
      </c>
      <c r="N16" s="74">
        <f t="shared" si="2"/>
        <v>0.95442615127654495</v>
      </c>
      <c r="O16" s="74">
        <f t="shared" si="3"/>
        <v>7.1991412504359422</v>
      </c>
      <c r="P16" s="30" t="s">
        <v>92</v>
      </c>
    </row>
    <row r="17" spans="1:17" hidden="1" x14ac:dyDescent="0.45">
      <c r="A17" s="63"/>
      <c r="B17" s="31" t="s">
        <v>180</v>
      </c>
      <c r="C17" s="30"/>
      <c r="D17" s="31">
        <v>5020</v>
      </c>
      <c r="E17" s="31" t="s">
        <v>25</v>
      </c>
      <c r="F17" s="31" t="s">
        <v>6</v>
      </c>
      <c r="G17" s="41">
        <f t="shared" si="0"/>
        <v>3.6666666666666667E-2</v>
      </c>
      <c r="H17" s="42">
        <v>22</v>
      </c>
      <c r="I17" s="42">
        <f>J17+100</f>
        <v>700</v>
      </c>
      <c r="J17" s="42">
        <v>600</v>
      </c>
      <c r="K17" s="42">
        <v>93.1</v>
      </c>
      <c r="L17" s="42">
        <v>804.7</v>
      </c>
      <c r="M17" s="74">
        <f t="shared" si="1"/>
        <v>6.4446831364124604</v>
      </c>
      <c r="N17" s="74">
        <f t="shared" si="2"/>
        <v>0.74561948552255497</v>
      </c>
      <c r="O17" s="74">
        <f t="shared" si="3"/>
        <v>4.805281324527745</v>
      </c>
      <c r="P17" s="30" t="s">
        <v>93</v>
      </c>
    </row>
    <row r="18" spans="1:17" x14ac:dyDescent="0.45">
      <c r="A18" s="63"/>
      <c r="B18" s="31" t="s">
        <v>87</v>
      </c>
      <c r="C18" s="30" t="s">
        <v>24</v>
      </c>
      <c r="D18" s="31">
        <v>5108</v>
      </c>
      <c r="E18" s="31" t="s">
        <v>26</v>
      </c>
      <c r="F18" s="31" t="s">
        <v>6</v>
      </c>
      <c r="G18" s="41">
        <f t="shared" si="0"/>
        <v>3.5555555555555556E-2</v>
      </c>
      <c r="H18" s="42">
        <v>160</v>
      </c>
      <c r="I18" s="42">
        <f>J18+700</f>
        <v>5200</v>
      </c>
      <c r="J18" s="42">
        <v>4500</v>
      </c>
      <c r="K18" s="42">
        <v>410.4</v>
      </c>
      <c r="L18" s="42">
        <v>3135</v>
      </c>
      <c r="M18" s="74">
        <f t="shared" si="1"/>
        <v>10.964912280701755</v>
      </c>
      <c r="N18" s="74">
        <f t="shared" si="2"/>
        <v>1.4354066985645932</v>
      </c>
      <c r="O18" s="74">
        <f t="shared" si="3"/>
        <v>15.739108536892472</v>
      </c>
      <c r="P18" s="49" t="s">
        <v>147</v>
      </c>
    </row>
    <row r="19" spans="1:17" s="3" customFormat="1" hidden="1" x14ac:dyDescent="0.45">
      <c r="A19" s="63"/>
      <c r="B19" s="32" t="s">
        <v>87</v>
      </c>
      <c r="C19" s="34" t="s">
        <v>28</v>
      </c>
      <c r="D19" s="32">
        <v>5352</v>
      </c>
      <c r="E19" s="32" t="s">
        <v>27</v>
      </c>
      <c r="F19" s="31" t="s">
        <v>6</v>
      </c>
      <c r="G19" s="43">
        <f t="shared" si="0"/>
        <v>0.04</v>
      </c>
      <c r="H19" s="44">
        <v>280</v>
      </c>
      <c r="I19" s="44">
        <f>J19+1500</f>
        <v>8500</v>
      </c>
      <c r="J19" s="44">
        <v>7000</v>
      </c>
      <c r="K19" s="44">
        <v>937.7</v>
      </c>
      <c r="L19" s="44">
        <v>6233</v>
      </c>
      <c r="M19" s="74">
        <f t="shared" si="1"/>
        <v>7.4650741175215947</v>
      </c>
      <c r="N19" s="74">
        <f t="shared" si="2"/>
        <v>1.1230547088079577</v>
      </c>
      <c r="O19" s="74">
        <f t="shared" si="3"/>
        <v>8.3836866392830363</v>
      </c>
      <c r="P19" s="34" t="s">
        <v>148</v>
      </c>
    </row>
    <row r="20" spans="1:17" s="3" customFormat="1" hidden="1" x14ac:dyDescent="0.45">
      <c r="A20" s="63"/>
      <c r="B20" s="30" t="s">
        <v>180</v>
      </c>
      <c r="C20" s="34" t="s">
        <v>30</v>
      </c>
      <c r="D20" s="34">
        <v>7305</v>
      </c>
      <c r="E20" s="34" t="s">
        <v>29</v>
      </c>
      <c r="F20" s="34" t="s">
        <v>6</v>
      </c>
      <c r="G20" s="45">
        <f t="shared" si="0"/>
        <v>4.0625000000000001E-2</v>
      </c>
      <c r="H20" s="46">
        <v>65</v>
      </c>
      <c r="I20" s="46">
        <f>J20+400</f>
        <v>2000</v>
      </c>
      <c r="J20" s="46">
        <v>1600</v>
      </c>
      <c r="K20" s="46">
        <v>215.4</v>
      </c>
      <c r="L20" s="46">
        <v>4211</v>
      </c>
      <c r="M20" s="72">
        <f t="shared" si="1"/>
        <v>7.4280408542246983</v>
      </c>
      <c r="N20" s="72">
        <f t="shared" si="2"/>
        <v>0.37995725480883402</v>
      </c>
      <c r="O20" s="72">
        <f t="shared" si="3"/>
        <v>2.8223380115790828</v>
      </c>
      <c r="P20" s="34" t="s">
        <v>184</v>
      </c>
    </row>
    <row r="21" spans="1:17" s="3" customFormat="1" hidden="1" x14ac:dyDescent="0.45">
      <c r="A21" s="63"/>
      <c r="B21" s="30" t="s">
        <v>180</v>
      </c>
      <c r="C21" s="34" t="s">
        <v>32</v>
      </c>
      <c r="D21" s="34">
        <v>5742</v>
      </c>
      <c r="E21" s="34" t="s">
        <v>31</v>
      </c>
      <c r="F21" s="34" t="s">
        <v>8</v>
      </c>
      <c r="G21" s="45">
        <f t="shared" si="0"/>
        <v>4.0625000000000001E-2</v>
      </c>
      <c r="H21" s="46">
        <v>39</v>
      </c>
      <c r="I21" s="46">
        <f>J21+150</f>
        <v>1110</v>
      </c>
      <c r="J21" s="46">
        <v>960</v>
      </c>
      <c r="K21" s="46">
        <v>64.2</v>
      </c>
      <c r="L21" s="46">
        <v>870.9</v>
      </c>
      <c r="M21" s="72">
        <f t="shared" si="1"/>
        <v>14.953271028037383</v>
      </c>
      <c r="N21" s="72">
        <f t="shared" si="2"/>
        <v>1.1023079572855667</v>
      </c>
      <c r="O21" s="72">
        <f t="shared" si="3"/>
        <v>16.483109641653336</v>
      </c>
      <c r="P21" s="34" t="s">
        <v>94</v>
      </c>
    </row>
    <row r="22" spans="1:17" s="3" customFormat="1" hidden="1" x14ac:dyDescent="0.45">
      <c r="A22" s="64"/>
      <c r="B22" s="30" t="s">
        <v>180</v>
      </c>
      <c r="C22" s="34" t="s">
        <v>33</v>
      </c>
      <c r="D22" s="34">
        <v>5985</v>
      </c>
      <c r="E22" s="34" t="s">
        <v>34</v>
      </c>
      <c r="F22" s="34" t="s">
        <v>6</v>
      </c>
      <c r="G22" s="45">
        <f t="shared" si="0"/>
        <v>4.5238095238095237E-2</v>
      </c>
      <c r="H22" s="46">
        <v>19</v>
      </c>
      <c r="I22" s="46">
        <f>J22+80</f>
        <v>500</v>
      </c>
      <c r="J22" s="46">
        <v>420</v>
      </c>
      <c r="K22" s="46">
        <v>50.1</v>
      </c>
      <c r="L22" s="46">
        <v>1130</v>
      </c>
      <c r="M22" s="72">
        <f t="shared" si="1"/>
        <v>8.3832335329341312</v>
      </c>
      <c r="N22" s="72">
        <f t="shared" si="2"/>
        <v>0.37168141592920356</v>
      </c>
      <c r="O22" s="72">
        <f t="shared" si="3"/>
        <v>3.1158921095861376</v>
      </c>
      <c r="P22" s="34" t="s">
        <v>95</v>
      </c>
    </row>
    <row r="23" spans="1:17" s="3" customFormat="1" hidden="1" x14ac:dyDescent="0.45">
      <c r="A23" s="64"/>
      <c r="B23" s="30" t="s">
        <v>180</v>
      </c>
      <c r="C23" s="34" t="s">
        <v>35</v>
      </c>
      <c r="D23" s="34">
        <v>6393</v>
      </c>
      <c r="E23" s="34" t="s">
        <v>36</v>
      </c>
      <c r="F23" s="34" t="s">
        <v>6</v>
      </c>
      <c r="G23" s="45">
        <f t="shared" si="0"/>
        <v>4.1176470588235294E-2</v>
      </c>
      <c r="H23" s="46">
        <v>70</v>
      </c>
      <c r="I23" s="46">
        <f>J23+400</f>
        <v>2100</v>
      </c>
      <c r="J23" s="46">
        <v>1700</v>
      </c>
      <c r="K23" s="46">
        <v>219.3</v>
      </c>
      <c r="L23" s="46">
        <v>4046</v>
      </c>
      <c r="M23" s="72">
        <f t="shared" si="1"/>
        <v>7.7519379844961236</v>
      </c>
      <c r="N23" s="72">
        <f t="shared" si="2"/>
        <v>0.42016806722689076</v>
      </c>
      <c r="O23" s="72">
        <f t="shared" si="3"/>
        <v>3.2571168002084554</v>
      </c>
      <c r="P23" s="34" t="s">
        <v>149</v>
      </c>
    </row>
    <row r="24" spans="1:17" s="3" customFormat="1" hidden="1" x14ac:dyDescent="0.45">
      <c r="A24" s="63"/>
      <c r="B24" s="30" t="s">
        <v>180</v>
      </c>
      <c r="C24" s="34" t="s">
        <v>135</v>
      </c>
      <c r="D24" s="34">
        <v>7751</v>
      </c>
      <c r="E24" s="34" t="s">
        <v>38</v>
      </c>
      <c r="F24" s="34" t="s">
        <v>6</v>
      </c>
      <c r="G24" s="45">
        <f t="shared" si="0"/>
        <v>5.1612903225806452E-2</v>
      </c>
      <c r="H24" s="46">
        <v>160</v>
      </c>
      <c r="I24" s="46">
        <f>J24+700</f>
        <v>3800</v>
      </c>
      <c r="J24" s="46">
        <v>3100</v>
      </c>
      <c r="K24" s="46">
        <v>150.4</v>
      </c>
      <c r="L24" s="46">
        <v>2544</v>
      </c>
      <c r="M24" s="72">
        <f t="shared" si="1"/>
        <v>20.611702127659573</v>
      </c>
      <c r="N24" s="72">
        <f t="shared" si="2"/>
        <v>1.2185534591194969</v>
      </c>
      <c r="O24" s="72">
        <f t="shared" si="3"/>
        <v>25.116460926000265</v>
      </c>
      <c r="P24" s="50" t="s">
        <v>96</v>
      </c>
      <c r="Q24" s="23"/>
    </row>
    <row r="25" spans="1:17" s="3" customFormat="1" hidden="1" x14ac:dyDescent="0.45">
      <c r="A25" s="63"/>
      <c r="B25" s="30" t="s">
        <v>180</v>
      </c>
      <c r="C25" s="34"/>
      <c r="D25" s="34">
        <v>6889</v>
      </c>
      <c r="E25" s="34" t="s">
        <v>39</v>
      </c>
      <c r="F25" s="34" t="s">
        <v>8</v>
      </c>
      <c r="G25" s="45">
        <f t="shared" si="0"/>
        <v>4.0476190476190478E-2</v>
      </c>
      <c r="H25" s="46">
        <v>170</v>
      </c>
      <c r="I25" s="46">
        <f>J25+1000</f>
        <v>5200</v>
      </c>
      <c r="J25" s="46">
        <v>4200</v>
      </c>
      <c r="K25" s="46">
        <v>564.4</v>
      </c>
      <c r="L25" s="46">
        <v>5418</v>
      </c>
      <c r="M25" s="72">
        <f t="shared" si="1"/>
        <v>7.4415308291991495</v>
      </c>
      <c r="N25" s="72">
        <f t="shared" si="2"/>
        <v>0.77519379844961245</v>
      </c>
      <c r="O25" s="72">
        <f t="shared" si="3"/>
        <v>5.7686285497667829</v>
      </c>
      <c r="P25" s="34" t="s">
        <v>97</v>
      </c>
    </row>
    <row r="26" spans="1:17" s="3" customFormat="1" hidden="1" x14ac:dyDescent="0.45">
      <c r="A26" s="63"/>
      <c r="B26" s="30" t="s">
        <v>180</v>
      </c>
      <c r="C26" s="34" t="s">
        <v>40</v>
      </c>
      <c r="D26" s="34">
        <v>7270</v>
      </c>
      <c r="E26" s="34" t="s">
        <v>41</v>
      </c>
      <c r="F26" s="34" t="s">
        <v>6</v>
      </c>
      <c r="G26" s="45">
        <f t="shared" si="0"/>
        <v>4.8000000000000001E-2</v>
      </c>
      <c r="H26" s="46">
        <v>144</v>
      </c>
      <c r="I26" s="46">
        <f>J26+700</f>
        <v>3700</v>
      </c>
      <c r="J26" s="46">
        <v>3000</v>
      </c>
      <c r="K26" s="46">
        <v>303.89999999999998</v>
      </c>
      <c r="L26" s="46">
        <v>2191</v>
      </c>
      <c r="M26" s="72">
        <f t="shared" si="1"/>
        <v>9.8716683119447186</v>
      </c>
      <c r="N26" s="72">
        <f t="shared" si="2"/>
        <v>1.3692377909630307</v>
      </c>
      <c r="O26" s="72">
        <f t="shared" si="3"/>
        <v>13.516661312566937</v>
      </c>
      <c r="P26" s="35" t="s">
        <v>98</v>
      </c>
      <c r="Q26" s="24"/>
    </row>
    <row r="27" spans="1:17" s="3" customFormat="1" hidden="1" x14ac:dyDescent="0.45">
      <c r="A27" s="64"/>
      <c r="B27" s="30" t="s">
        <v>180</v>
      </c>
      <c r="C27" s="34" t="s">
        <v>43</v>
      </c>
      <c r="D27" s="34">
        <v>7822</v>
      </c>
      <c r="E27" s="34" t="s">
        <v>42</v>
      </c>
      <c r="F27" s="34" t="s">
        <v>6</v>
      </c>
      <c r="G27" s="45">
        <f t="shared" si="0"/>
        <v>5.6666666666666664E-2</v>
      </c>
      <c r="H27" s="46">
        <v>17</v>
      </c>
      <c r="I27" s="46">
        <f>J27+80</f>
        <v>380</v>
      </c>
      <c r="J27" s="46">
        <v>300</v>
      </c>
      <c r="K27" s="46">
        <v>1.1000000000000001</v>
      </c>
      <c r="L27" s="46">
        <v>955.9</v>
      </c>
      <c r="M27" s="72">
        <f t="shared" si="1"/>
        <v>272.72727272727269</v>
      </c>
      <c r="N27" s="72">
        <f t="shared" si="2"/>
        <v>0.31384035987027931</v>
      </c>
      <c r="O27" s="72">
        <f t="shared" si="3"/>
        <v>85.59282541916707</v>
      </c>
      <c r="P27" s="35" t="s">
        <v>99</v>
      </c>
      <c r="Q27" s="24"/>
    </row>
    <row r="28" spans="1:17" s="3" customFormat="1" hidden="1" x14ac:dyDescent="0.45">
      <c r="A28" s="64"/>
      <c r="B28" s="30" t="s">
        <v>180</v>
      </c>
      <c r="C28" s="34"/>
      <c r="D28" s="34">
        <v>7945</v>
      </c>
      <c r="E28" s="34" t="s">
        <v>44</v>
      </c>
      <c r="F28" s="34" t="s">
        <v>11</v>
      </c>
      <c r="G28" s="45">
        <f t="shared" si="0"/>
        <v>3.8461538461538464E-2</v>
      </c>
      <c r="H28" s="46">
        <v>50</v>
      </c>
      <c r="I28" s="46">
        <f>J28+300</f>
        <v>1600</v>
      </c>
      <c r="J28" s="46">
        <v>1300</v>
      </c>
      <c r="K28" s="46">
        <v>123.6</v>
      </c>
      <c r="L28" s="46">
        <v>2466</v>
      </c>
      <c r="M28" s="72">
        <f t="shared" si="1"/>
        <v>10.51779935275081</v>
      </c>
      <c r="N28" s="72">
        <f t="shared" si="2"/>
        <v>0.52716950527169504</v>
      </c>
      <c r="O28" s="72">
        <f t="shared" si="3"/>
        <v>5.5446630813365987</v>
      </c>
      <c r="P28" s="35" t="s">
        <v>150</v>
      </c>
      <c r="Q28" s="25"/>
    </row>
    <row r="29" spans="1:17" s="3" customFormat="1" hidden="1" x14ac:dyDescent="0.45">
      <c r="A29" s="64"/>
      <c r="B29" s="30" t="s">
        <v>180</v>
      </c>
      <c r="C29" s="34" t="s">
        <v>45</v>
      </c>
      <c r="D29" s="34">
        <v>9312</v>
      </c>
      <c r="E29" s="34" t="s">
        <v>46</v>
      </c>
      <c r="F29" s="34" t="s">
        <v>6</v>
      </c>
      <c r="G29" s="45">
        <f t="shared" si="0"/>
        <v>4.1666666666666664E-2</v>
      </c>
      <c r="H29" s="46">
        <v>50</v>
      </c>
      <c r="I29" s="46">
        <f>J29+300</f>
        <v>1500</v>
      </c>
      <c r="J29" s="46">
        <v>1200</v>
      </c>
      <c r="K29" s="46">
        <v>160.80000000000001</v>
      </c>
      <c r="L29" s="46">
        <v>2670</v>
      </c>
      <c r="M29" s="72">
        <f t="shared" si="1"/>
        <v>7.4626865671641784</v>
      </c>
      <c r="N29" s="72">
        <f t="shared" si="2"/>
        <v>0.449438202247191</v>
      </c>
      <c r="O29" s="72">
        <f t="shared" si="3"/>
        <v>3.3540164346805295</v>
      </c>
      <c r="P29" s="51" t="s">
        <v>136</v>
      </c>
      <c r="Q29" s="25"/>
    </row>
    <row r="30" spans="1:17" s="3" customFormat="1" hidden="1" x14ac:dyDescent="0.45">
      <c r="A30" s="64"/>
      <c r="B30" s="32" t="s">
        <v>87</v>
      </c>
      <c r="C30" s="34"/>
      <c r="D30" s="32">
        <v>9368</v>
      </c>
      <c r="E30" s="32" t="s">
        <v>137</v>
      </c>
      <c r="F30" s="32" t="s">
        <v>6</v>
      </c>
      <c r="G30" s="43">
        <f t="shared" si="0"/>
        <v>2.9090909090909091E-2</v>
      </c>
      <c r="H30" s="44">
        <v>32</v>
      </c>
      <c r="I30" s="44">
        <f>J30+300</f>
        <v>1400</v>
      </c>
      <c r="J30" s="44">
        <v>1100</v>
      </c>
      <c r="K30" s="44">
        <v>128.4</v>
      </c>
      <c r="L30" s="44">
        <v>2267</v>
      </c>
      <c r="M30" s="74">
        <f t="shared" si="1"/>
        <v>8.5669781931464168</v>
      </c>
      <c r="N30" s="74">
        <f t="shared" si="2"/>
        <v>0.48522276135862374</v>
      </c>
      <c r="O30" s="74">
        <f t="shared" si="3"/>
        <v>4.156892815377617</v>
      </c>
      <c r="P30" s="51" t="s">
        <v>151</v>
      </c>
      <c r="Q30" s="25"/>
    </row>
    <row r="31" spans="1:17" s="3" customFormat="1" hidden="1" x14ac:dyDescent="0.45">
      <c r="A31" s="63"/>
      <c r="B31" s="30" t="s">
        <v>180</v>
      </c>
      <c r="C31" s="34" t="s">
        <v>50</v>
      </c>
      <c r="D31" s="34">
        <v>3817</v>
      </c>
      <c r="E31" s="34" t="s">
        <v>51</v>
      </c>
      <c r="F31" s="34" t="s">
        <v>6</v>
      </c>
      <c r="G31" s="45">
        <f t="shared" si="0"/>
        <v>4.0740740740740744E-2</v>
      </c>
      <c r="H31" s="46">
        <v>110</v>
      </c>
      <c r="I31" s="46">
        <f>J31+500</f>
        <v>3200</v>
      </c>
      <c r="J31" s="46">
        <v>2700</v>
      </c>
      <c r="K31" s="46">
        <v>202.6</v>
      </c>
      <c r="L31" s="46">
        <v>1613</v>
      </c>
      <c r="M31" s="72">
        <f t="shared" si="1"/>
        <v>13.326752221125371</v>
      </c>
      <c r="N31" s="72">
        <f t="shared" si="2"/>
        <v>1.6738995660260385</v>
      </c>
      <c r="O31" s="72">
        <f t="shared" si="3"/>
        <v>22.307644759478304</v>
      </c>
      <c r="P31" s="51" t="s">
        <v>100</v>
      </c>
      <c r="Q31" s="25"/>
    </row>
    <row r="32" spans="1:17" s="3" customFormat="1" hidden="1" x14ac:dyDescent="0.45">
      <c r="A32" s="63"/>
      <c r="B32" s="32" t="s">
        <v>87</v>
      </c>
      <c r="C32" s="34"/>
      <c r="D32" s="32">
        <v>9422</v>
      </c>
      <c r="E32" s="32" t="s">
        <v>53</v>
      </c>
      <c r="F32" s="32" t="s">
        <v>6</v>
      </c>
      <c r="G32" s="43">
        <f t="shared" si="0"/>
        <v>3.5294117647058823E-2</v>
      </c>
      <c r="H32" s="44">
        <v>60</v>
      </c>
      <c r="I32" s="44">
        <f>J32+400</f>
        <v>2100</v>
      </c>
      <c r="J32" s="44">
        <v>1700</v>
      </c>
      <c r="K32" s="44">
        <v>156.5</v>
      </c>
      <c r="L32" s="44">
        <v>945.1</v>
      </c>
      <c r="M32" s="74">
        <f t="shared" si="1"/>
        <v>10.862619808306709</v>
      </c>
      <c r="N32" s="74">
        <f t="shared" si="2"/>
        <v>1.7987514548725003</v>
      </c>
      <c r="O32" s="74">
        <f t="shared" si="3"/>
        <v>19.539153183918533</v>
      </c>
      <c r="P32" s="51" t="s">
        <v>101</v>
      </c>
      <c r="Q32" s="25"/>
    </row>
    <row r="33" spans="1:18" s="3" customFormat="1" hidden="1" x14ac:dyDescent="0.45">
      <c r="A33" s="64"/>
      <c r="B33" s="32" t="s">
        <v>87</v>
      </c>
      <c r="C33" s="34"/>
      <c r="D33" s="32">
        <v>9436</v>
      </c>
      <c r="E33" s="32" t="s">
        <v>47</v>
      </c>
      <c r="F33" s="32" t="s">
        <v>6</v>
      </c>
      <c r="G33" s="43">
        <f t="shared" si="0"/>
        <v>3.5789473684210524E-2</v>
      </c>
      <c r="H33" s="44">
        <v>136</v>
      </c>
      <c r="I33" s="44">
        <f>J33+700</f>
        <v>4500</v>
      </c>
      <c r="J33" s="44">
        <v>3800</v>
      </c>
      <c r="K33" s="44">
        <v>342.3</v>
      </c>
      <c r="L33" s="44">
        <v>2965</v>
      </c>
      <c r="M33" s="74">
        <f t="shared" si="1"/>
        <v>11.101373064563248</v>
      </c>
      <c r="N33" s="74">
        <f t="shared" si="2"/>
        <v>1.281618887015177</v>
      </c>
      <c r="O33" s="74">
        <f t="shared" si="3"/>
        <v>14.227729391345814</v>
      </c>
      <c r="P33" s="51" t="s">
        <v>102</v>
      </c>
      <c r="Q33" s="25"/>
    </row>
    <row r="34" spans="1:18" s="3" customFormat="1" hidden="1" x14ac:dyDescent="0.45">
      <c r="A34" s="64"/>
      <c r="B34" s="31" t="s">
        <v>180</v>
      </c>
      <c r="C34" s="34"/>
      <c r="D34" s="32">
        <v>9437</v>
      </c>
      <c r="E34" s="32" t="s">
        <v>52</v>
      </c>
      <c r="F34" s="32" t="s">
        <v>6</v>
      </c>
      <c r="G34" s="43">
        <f t="shared" si="0"/>
        <v>4.8000000000000001E-2</v>
      </c>
      <c r="H34" s="44">
        <v>120</v>
      </c>
      <c r="I34" s="44">
        <f>J34+500</f>
        <v>3000</v>
      </c>
      <c r="J34" s="44">
        <v>2500</v>
      </c>
      <c r="K34" s="44">
        <v>175.1</v>
      </c>
      <c r="L34" s="44">
        <v>1608</v>
      </c>
      <c r="M34" s="74">
        <f t="shared" si="1"/>
        <v>14.277555682467161</v>
      </c>
      <c r="N34" s="74">
        <f t="shared" si="2"/>
        <v>1.5547263681592041</v>
      </c>
      <c r="O34" s="74">
        <f t="shared" si="3"/>
        <v>22.197692292392976</v>
      </c>
      <c r="P34" s="35" t="s">
        <v>179</v>
      </c>
      <c r="Q34" s="25"/>
    </row>
    <row r="35" spans="1:18" s="3" customFormat="1" hidden="1" x14ac:dyDescent="0.45">
      <c r="A35" s="64"/>
      <c r="B35" s="31" t="s">
        <v>180</v>
      </c>
      <c r="C35" s="34" t="s">
        <v>138</v>
      </c>
      <c r="D35" s="32">
        <v>8566</v>
      </c>
      <c r="E35" s="32" t="s">
        <v>48</v>
      </c>
      <c r="F35" s="32" t="s">
        <v>6</v>
      </c>
      <c r="G35" s="43">
        <f t="shared" si="0"/>
        <v>2.5714285714285714E-2</v>
      </c>
      <c r="H35" s="44">
        <v>90</v>
      </c>
      <c r="I35" s="44">
        <f>J35+700</f>
        <v>4200</v>
      </c>
      <c r="J35" s="44">
        <v>3500</v>
      </c>
      <c r="K35" s="44">
        <v>389.3</v>
      </c>
      <c r="L35" s="44">
        <v>5685</v>
      </c>
      <c r="M35" s="74">
        <f t="shared" si="1"/>
        <v>8.9904957616234267</v>
      </c>
      <c r="N35" s="74">
        <f t="shared" si="2"/>
        <v>0.61565523306948111</v>
      </c>
      <c r="O35" s="74">
        <f t="shared" si="3"/>
        <v>5.5350457635324526</v>
      </c>
      <c r="P35" s="51" t="s">
        <v>152</v>
      </c>
      <c r="Q35" s="25"/>
    </row>
    <row r="36" spans="1:18" s="3" customFormat="1" hidden="1" x14ac:dyDescent="0.45">
      <c r="A36" s="64"/>
      <c r="B36" s="31" t="s">
        <v>180</v>
      </c>
      <c r="C36" s="34"/>
      <c r="D36" s="32">
        <v>8593</v>
      </c>
      <c r="E36" s="32" t="s">
        <v>49</v>
      </c>
      <c r="F36" s="32" t="s">
        <v>6</v>
      </c>
      <c r="G36" s="43">
        <f t="shared" si="0"/>
        <v>4.1666666666666664E-2</v>
      </c>
      <c r="H36" s="44">
        <v>25</v>
      </c>
      <c r="I36" s="44">
        <f>J36+100</f>
        <v>700</v>
      </c>
      <c r="J36" s="44">
        <v>600</v>
      </c>
      <c r="K36" s="44">
        <v>78.599999999999994</v>
      </c>
      <c r="L36" s="44">
        <v>840.5</v>
      </c>
      <c r="M36" s="74">
        <f t="shared" si="1"/>
        <v>7.6335877862595423</v>
      </c>
      <c r="N36" s="74">
        <f t="shared" si="2"/>
        <v>0.71386079714455686</v>
      </c>
      <c r="O36" s="74">
        <f t="shared" si="3"/>
        <v>5.4493190621721901</v>
      </c>
      <c r="P36" s="35" t="s">
        <v>153</v>
      </c>
      <c r="Q36" s="25"/>
    </row>
    <row r="37" spans="1:18" s="3" customFormat="1" x14ac:dyDescent="0.45">
      <c r="A37" s="63"/>
      <c r="B37" s="32" t="s">
        <v>109</v>
      </c>
      <c r="C37" s="34" t="s">
        <v>138</v>
      </c>
      <c r="D37" s="32">
        <v>8591</v>
      </c>
      <c r="E37" s="32" t="s">
        <v>15</v>
      </c>
      <c r="F37" s="32" t="s">
        <v>6</v>
      </c>
      <c r="G37" s="43">
        <f t="shared" si="0"/>
        <v>3.5348837209302326E-2</v>
      </c>
      <c r="H37" s="44">
        <v>76</v>
      </c>
      <c r="I37" s="44">
        <f>J37+500</f>
        <v>2650</v>
      </c>
      <c r="J37" s="44">
        <v>2150</v>
      </c>
      <c r="K37" s="44">
        <v>261.39999999999998</v>
      </c>
      <c r="L37" s="44">
        <v>2252</v>
      </c>
      <c r="M37" s="74">
        <f t="shared" si="1"/>
        <v>8.2249426166794191</v>
      </c>
      <c r="N37" s="74">
        <f t="shared" si="2"/>
        <v>0.95470692717584371</v>
      </c>
      <c r="O37" s="74">
        <f t="shared" si="3"/>
        <v>7.8524096917676518</v>
      </c>
      <c r="P37" s="46" t="s">
        <v>110</v>
      </c>
      <c r="Q37" s="6"/>
    </row>
    <row r="38" spans="1:18" s="3" customFormat="1" hidden="1" x14ac:dyDescent="0.45">
      <c r="A38" s="63"/>
      <c r="B38" s="33" t="s">
        <v>87</v>
      </c>
      <c r="C38" s="34"/>
      <c r="D38" s="33">
        <v>8570</v>
      </c>
      <c r="E38" s="33" t="s">
        <v>65</v>
      </c>
      <c r="F38" s="34" t="s">
        <v>6</v>
      </c>
      <c r="G38" s="47">
        <f t="shared" si="0"/>
        <v>3.5789473684210524E-2</v>
      </c>
      <c r="H38" s="48">
        <v>68</v>
      </c>
      <c r="I38" s="48">
        <f>J38+400</f>
        <v>2300</v>
      </c>
      <c r="J38" s="48">
        <v>1900</v>
      </c>
      <c r="K38" s="48">
        <v>176.1</v>
      </c>
      <c r="L38" s="48">
        <v>1748</v>
      </c>
      <c r="M38" s="72">
        <f t="shared" si="1"/>
        <v>10.789324247586599</v>
      </c>
      <c r="N38" s="72">
        <f t="shared" si="2"/>
        <v>1.0869565217391304</v>
      </c>
      <c r="O38" s="72">
        <f t="shared" si="3"/>
        <v>11.72752635607239</v>
      </c>
      <c r="P38" s="46" t="s">
        <v>154</v>
      </c>
      <c r="Q38" s="6"/>
    </row>
    <row r="39" spans="1:18" s="3" customFormat="1" hidden="1" x14ac:dyDescent="0.45">
      <c r="A39" s="63"/>
      <c r="B39" s="32" t="s">
        <v>87</v>
      </c>
      <c r="C39" s="34" t="s">
        <v>54</v>
      </c>
      <c r="D39" s="32">
        <v>8078</v>
      </c>
      <c r="E39" s="32" t="s">
        <v>55</v>
      </c>
      <c r="F39" s="32" t="s">
        <v>6</v>
      </c>
      <c r="G39" s="43">
        <f t="shared" si="0"/>
        <v>4.5454545454545456E-2</v>
      </c>
      <c r="H39" s="44">
        <v>150</v>
      </c>
      <c r="I39" s="44">
        <f>J39+700</f>
        <v>4000</v>
      </c>
      <c r="J39" s="44">
        <v>3300</v>
      </c>
      <c r="K39" s="44">
        <v>472.5</v>
      </c>
      <c r="L39" s="44">
        <v>4610</v>
      </c>
      <c r="M39" s="74">
        <f t="shared" si="1"/>
        <v>6.9841269841269842</v>
      </c>
      <c r="N39" s="74">
        <f t="shared" si="2"/>
        <v>0.71583514099783085</v>
      </c>
      <c r="O39" s="74">
        <f t="shared" si="3"/>
        <v>4.9994835244292952</v>
      </c>
      <c r="P39" s="51" t="s">
        <v>103</v>
      </c>
      <c r="Q39" s="25"/>
    </row>
    <row r="40" spans="1:18" s="3" customFormat="1" hidden="1" x14ac:dyDescent="0.45">
      <c r="A40" s="64"/>
      <c r="B40" s="30" t="s">
        <v>180</v>
      </c>
      <c r="C40" s="34"/>
      <c r="D40" s="34">
        <v>7433</v>
      </c>
      <c r="E40" s="34" t="s">
        <v>56</v>
      </c>
      <c r="F40" s="34" t="s">
        <v>8</v>
      </c>
      <c r="G40" s="45">
        <f t="shared" si="0"/>
        <v>4.1666666666666664E-2</v>
      </c>
      <c r="H40" s="46">
        <v>50</v>
      </c>
      <c r="I40" s="46">
        <f>J40+300</f>
        <v>1500</v>
      </c>
      <c r="J40" s="46">
        <v>1200</v>
      </c>
      <c r="K40" s="46">
        <v>126.5</v>
      </c>
      <c r="L40" s="46">
        <v>2624</v>
      </c>
      <c r="M40" s="72">
        <f t="shared" si="1"/>
        <v>9.4861660079051386</v>
      </c>
      <c r="N40" s="72">
        <f t="shared" si="2"/>
        <v>0.45731707317073172</v>
      </c>
      <c r="O40" s="72">
        <f t="shared" si="3"/>
        <v>4.3381856743468621</v>
      </c>
      <c r="P40" s="46" t="s">
        <v>105</v>
      </c>
      <c r="Q40" s="6"/>
      <c r="R40" s="6"/>
    </row>
    <row r="41" spans="1:18" s="3" customFormat="1" hidden="1" x14ac:dyDescent="0.45">
      <c r="A41" s="63"/>
      <c r="B41" s="32" t="s">
        <v>87</v>
      </c>
      <c r="C41" s="34"/>
      <c r="D41" s="32">
        <v>8058</v>
      </c>
      <c r="E41" s="32" t="s">
        <v>104</v>
      </c>
      <c r="F41" s="32" t="s">
        <v>6</v>
      </c>
      <c r="G41" s="43">
        <f t="shared" si="0"/>
        <v>4.0322580645161289E-2</v>
      </c>
      <c r="H41" s="44">
        <v>125</v>
      </c>
      <c r="I41" s="44">
        <f>J41+700</f>
        <v>3800</v>
      </c>
      <c r="J41" s="44">
        <v>3100</v>
      </c>
      <c r="K41" s="44">
        <v>391.5</v>
      </c>
      <c r="L41" s="44">
        <v>3541</v>
      </c>
      <c r="M41" s="74">
        <f t="shared" si="1"/>
        <v>7.9182630906768834</v>
      </c>
      <c r="N41" s="74">
        <f t="shared" si="2"/>
        <v>0.87545890991245412</v>
      </c>
      <c r="O41" s="74">
        <f t="shared" si="3"/>
        <v>6.9321139737640038</v>
      </c>
      <c r="P41" s="46" t="s">
        <v>155</v>
      </c>
      <c r="Q41" s="6"/>
      <c r="R41" s="6"/>
    </row>
    <row r="42" spans="1:18" s="3" customFormat="1" hidden="1" x14ac:dyDescent="0.45">
      <c r="A42" s="63"/>
      <c r="B42" s="32" t="s">
        <v>87</v>
      </c>
      <c r="C42" s="34" t="s">
        <v>57</v>
      </c>
      <c r="D42" s="32">
        <v>7523</v>
      </c>
      <c r="E42" s="32" t="s">
        <v>58</v>
      </c>
      <c r="F42" s="32" t="s">
        <v>8</v>
      </c>
      <c r="G42" s="43">
        <f t="shared" si="0"/>
        <v>4.2857142857142858E-2</v>
      </c>
      <c r="H42" s="44">
        <v>30</v>
      </c>
      <c r="I42" s="44">
        <f>J42+100</f>
        <v>800</v>
      </c>
      <c r="J42" s="44">
        <v>700</v>
      </c>
      <c r="K42" s="44">
        <v>77.400000000000006</v>
      </c>
      <c r="L42" s="44">
        <v>1097</v>
      </c>
      <c r="M42" s="74">
        <f t="shared" si="1"/>
        <v>9.0439276485788103</v>
      </c>
      <c r="N42" s="74">
        <f t="shared" si="2"/>
        <v>0.6381039197812215</v>
      </c>
      <c r="O42" s="74">
        <f t="shared" si="3"/>
        <v>5.7709656827759046</v>
      </c>
      <c r="P42" s="46" t="s">
        <v>156</v>
      </c>
      <c r="Q42" s="6"/>
      <c r="R42" s="6"/>
    </row>
    <row r="43" spans="1:18" s="3" customFormat="1" hidden="1" x14ac:dyDescent="0.45">
      <c r="A43" s="63"/>
      <c r="B43" s="31" t="s">
        <v>181</v>
      </c>
      <c r="C43" s="34" t="s">
        <v>141</v>
      </c>
      <c r="D43" s="32">
        <v>8349</v>
      </c>
      <c r="E43" s="32" t="s">
        <v>59</v>
      </c>
      <c r="F43" s="32" t="s">
        <v>6</v>
      </c>
      <c r="G43" s="43">
        <f t="shared" si="0"/>
        <v>0.04</v>
      </c>
      <c r="H43" s="44">
        <v>50</v>
      </c>
      <c r="I43" s="44">
        <f>J43+300</f>
        <v>1550</v>
      </c>
      <c r="J43" s="44">
        <v>1250</v>
      </c>
      <c r="K43" s="44">
        <v>95</v>
      </c>
      <c r="L43" s="44">
        <v>3079</v>
      </c>
      <c r="M43" s="74">
        <f t="shared" si="1"/>
        <v>13.157894736842104</v>
      </c>
      <c r="N43" s="74">
        <f t="shared" si="2"/>
        <v>0.40597596622279963</v>
      </c>
      <c r="O43" s="74">
        <f t="shared" si="3"/>
        <v>5.3417890292473631</v>
      </c>
      <c r="P43" s="62" t="s">
        <v>157</v>
      </c>
      <c r="Q43" s="6"/>
    </row>
    <row r="44" spans="1:18" s="3" customFormat="1" hidden="1" x14ac:dyDescent="0.45">
      <c r="A44" s="63"/>
      <c r="B44" s="31" t="s">
        <v>181</v>
      </c>
      <c r="C44" s="34"/>
      <c r="D44" s="32">
        <v>8542</v>
      </c>
      <c r="E44" s="32" t="s">
        <v>60</v>
      </c>
      <c r="F44" s="32" t="s">
        <v>6</v>
      </c>
      <c r="G44" s="43">
        <f t="shared" si="0"/>
        <v>0.04</v>
      </c>
      <c r="H44" s="44">
        <v>50</v>
      </c>
      <c r="I44" s="44">
        <f>J44+300</f>
        <v>1550</v>
      </c>
      <c r="J44" s="44">
        <v>1250</v>
      </c>
      <c r="K44" s="44">
        <v>113.1</v>
      </c>
      <c r="L44" s="44">
        <v>3758</v>
      </c>
      <c r="M44" s="74">
        <f t="shared" si="1"/>
        <v>11.052166224580018</v>
      </c>
      <c r="N44" s="74">
        <f t="shared" si="2"/>
        <v>0.33262373602980311</v>
      </c>
      <c r="O44" s="74">
        <f t="shared" si="3"/>
        <v>3.6762128208422098</v>
      </c>
      <c r="P44" s="62" t="s">
        <v>157</v>
      </c>
      <c r="Q44" s="6"/>
    </row>
    <row r="45" spans="1:18" s="3" customFormat="1" hidden="1" x14ac:dyDescent="0.45">
      <c r="A45" s="63"/>
      <c r="B45" s="30" t="s">
        <v>180</v>
      </c>
      <c r="C45" s="34"/>
      <c r="D45" s="34">
        <v>8316</v>
      </c>
      <c r="E45" s="34" t="s">
        <v>61</v>
      </c>
      <c r="F45" s="34" t="s">
        <v>6</v>
      </c>
      <c r="G45" s="45">
        <f t="shared" si="0"/>
        <v>0.04</v>
      </c>
      <c r="H45" s="46">
        <v>180</v>
      </c>
      <c r="I45" s="46">
        <f>J45+700</f>
        <v>5200</v>
      </c>
      <c r="J45" s="46">
        <v>4500</v>
      </c>
      <c r="K45" s="46">
        <v>510.9</v>
      </c>
      <c r="L45" s="46">
        <v>7739</v>
      </c>
      <c r="M45" s="72">
        <f t="shared" si="1"/>
        <v>8.8079859072225481</v>
      </c>
      <c r="N45" s="72">
        <f t="shared" si="2"/>
        <v>0.58147047422147569</v>
      </c>
      <c r="O45" s="72">
        <f t="shared" si="3"/>
        <v>5.1215837424087702</v>
      </c>
      <c r="P45" s="46" t="s">
        <v>106</v>
      </c>
      <c r="Q45" s="6"/>
    </row>
    <row r="46" spans="1:18" s="3" customFormat="1" hidden="1" x14ac:dyDescent="0.45">
      <c r="A46" s="63"/>
      <c r="B46" s="30" t="s">
        <v>180</v>
      </c>
      <c r="C46" s="34" t="s">
        <v>62</v>
      </c>
      <c r="D46" s="34">
        <v>8725</v>
      </c>
      <c r="E46" s="34" t="s">
        <v>63</v>
      </c>
      <c r="F46" s="34" t="s">
        <v>6</v>
      </c>
      <c r="G46" s="45">
        <f t="shared" si="0"/>
        <v>4.0540540540540543E-2</v>
      </c>
      <c r="H46" s="46">
        <v>150</v>
      </c>
      <c r="I46" s="46">
        <f>J46+700</f>
        <v>4400</v>
      </c>
      <c r="J46" s="46">
        <v>3700</v>
      </c>
      <c r="K46" s="46">
        <v>347.9</v>
      </c>
      <c r="L46" s="46">
        <v>4790</v>
      </c>
      <c r="M46" s="72">
        <f t="shared" si="1"/>
        <v>10.635240011497558</v>
      </c>
      <c r="N46" s="72">
        <f t="shared" si="2"/>
        <v>0.77244258872651361</v>
      </c>
      <c r="O46" s="72">
        <f t="shared" si="3"/>
        <v>8.2151123262089705</v>
      </c>
      <c r="P46" s="46" t="s">
        <v>107</v>
      </c>
      <c r="Q46" s="6"/>
    </row>
    <row r="47" spans="1:18" s="3" customFormat="1" hidden="1" x14ac:dyDescent="0.45">
      <c r="A47" s="64"/>
      <c r="B47" s="32" t="s">
        <v>108</v>
      </c>
      <c r="C47" s="34"/>
      <c r="D47" s="32">
        <v>8766</v>
      </c>
      <c r="E47" s="32" t="s">
        <v>64</v>
      </c>
      <c r="F47" s="32" t="s">
        <v>6</v>
      </c>
      <c r="G47" s="43">
        <f t="shared" si="0"/>
        <v>3.5185185185185187E-2</v>
      </c>
      <c r="H47" s="44">
        <v>190</v>
      </c>
      <c r="I47" s="44">
        <f>J47+1000</f>
        <v>6400</v>
      </c>
      <c r="J47" s="44">
        <v>5400</v>
      </c>
      <c r="K47" s="44">
        <v>462.5</v>
      </c>
      <c r="L47" s="44">
        <v>5182</v>
      </c>
      <c r="M47" s="74">
        <f t="shared" si="1"/>
        <v>11.675675675675675</v>
      </c>
      <c r="N47" s="74">
        <f t="shared" si="2"/>
        <v>1.0420686993438826</v>
      </c>
      <c r="O47" s="74">
        <f t="shared" si="3"/>
        <v>12.166856165312359</v>
      </c>
      <c r="P47" s="46" t="s">
        <v>158</v>
      </c>
      <c r="Q47" s="6"/>
    </row>
    <row r="48" spans="1:18" s="3" customFormat="1" hidden="1" x14ac:dyDescent="0.45">
      <c r="A48" s="63"/>
      <c r="B48" s="34" t="s">
        <v>87</v>
      </c>
      <c r="C48" s="34" t="s">
        <v>68</v>
      </c>
      <c r="D48" s="34">
        <v>3242</v>
      </c>
      <c r="E48" s="34" t="s">
        <v>66</v>
      </c>
      <c r="F48" s="34" t="s">
        <v>8</v>
      </c>
      <c r="G48" s="45">
        <f t="shared" si="0"/>
        <v>4.4999999999999998E-2</v>
      </c>
      <c r="H48" s="46">
        <v>18</v>
      </c>
      <c r="I48" s="46">
        <f>J48+80</f>
        <v>480</v>
      </c>
      <c r="J48" s="46">
        <v>400</v>
      </c>
      <c r="K48" s="46">
        <v>57.6</v>
      </c>
      <c r="L48" s="46">
        <v>332.2</v>
      </c>
      <c r="M48" s="72">
        <f t="shared" si="1"/>
        <v>6.9444444444444446</v>
      </c>
      <c r="N48" s="72">
        <f t="shared" si="2"/>
        <v>1.2040939193257074</v>
      </c>
      <c r="O48" s="72">
        <f t="shared" si="3"/>
        <v>8.3617633286507456</v>
      </c>
      <c r="P48" s="46" t="s">
        <v>159</v>
      </c>
      <c r="Q48" s="6"/>
    </row>
    <row r="49" spans="1:17" s="3" customFormat="1" hidden="1" x14ac:dyDescent="0.45">
      <c r="A49" s="63"/>
      <c r="B49" s="31" t="s">
        <v>180</v>
      </c>
      <c r="C49" s="34"/>
      <c r="D49" s="32">
        <v>8887</v>
      </c>
      <c r="E49" s="32" t="s">
        <v>67</v>
      </c>
      <c r="F49" s="32" t="s">
        <v>8</v>
      </c>
      <c r="G49" s="43">
        <f t="shared" si="0"/>
        <v>4.2105263157894736E-2</v>
      </c>
      <c r="H49" s="44">
        <v>40</v>
      </c>
      <c r="I49" s="44">
        <f>J49+150</f>
        <v>1100</v>
      </c>
      <c r="J49" s="44">
        <v>950</v>
      </c>
      <c r="K49" s="44">
        <v>73.8</v>
      </c>
      <c r="L49" s="44">
        <v>999.5</v>
      </c>
      <c r="M49" s="74">
        <f t="shared" si="1"/>
        <v>12.872628726287264</v>
      </c>
      <c r="N49" s="74">
        <f t="shared" si="2"/>
        <v>0.95047523761880937</v>
      </c>
      <c r="O49" s="74">
        <f t="shared" si="3"/>
        <v>12.235114847396598</v>
      </c>
      <c r="P49" s="46" t="s">
        <v>111</v>
      </c>
      <c r="Q49" s="6"/>
    </row>
    <row r="50" spans="1:17" s="3" customFormat="1" hidden="1" x14ac:dyDescent="0.45">
      <c r="A50" s="63"/>
      <c r="B50" s="30" t="s">
        <v>180</v>
      </c>
      <c r="C50" s="34"/>
      <c r="D50" s="34">
        <v>8890</v>
      </c>
      <c r="E50" s="34" t="s">
        <v>69</v>
      </c>
      <c r="F50" s="34" t="s">
        <v>8</v>
      </c>
      <c r="G50" s="45">
        <f t="shared" si="0"/>
        <v>4.0909090909090909E-2</v>
      </c>
      <c r="H50" s="46">
        <v>45</v>
      </c>
      <c r="I50" s="46">
        <f>J50+300</f>
        <v>1400</v>
      </c>
      <c r="J50" s="46">
        <v>1100</v>
      </c>
      <c r="K50" s="46">
        <v>199.3</v>
      </c>
      <c r="L50" s="46">
        <v>1094</v>
      </c>
      <c r="M50" s="72">
        <f t="shared" si="1"/>
        <v>5.5193176116407425</v>
      </c>
      <c r="N50" s="72">
        <f t="shared" si="2"/>
        <v>1.0054844606946984</v>
      </c>
      <c r="O50" s="72">
        <f t="shared" si="3"/>
        <v>5.5495880921433427</v>
      </c>
      <c r="P50" s="46" t="s">
        <v>160</v>
      </c>
      <c r="Q50" s="6"/>
    </row>
    <row r="51" spans="1:17" s="3" customFormat="1" hidden="1" x14ac:dyDescent="0.45">
      <c r="A51" s="63"/>
      <c r="B51" s="32" t="s">
        <v>87</v>
      </c>
      <c r="C51" s="34"/>
      <c r="D51" s="32">
        <v>8935</v>
      </c>
      <c r="E51" s="32" t="s">
        <v>70</v>
      </c>
      <c r="F51" s="32" t="s">
        <v>6</v>
      </c>
      <c r="G51" s="43">
        <f t="shared" si="0"/>
        <v>3.6666666666666667E-2</v>
      </c>
      <c r="H51" s="44">
        <v>44</v>
      </c>
      <c r="I51" s="44">
        <f>J51+300</f>
        <v>1500</v>
      </c>
      <c r="J51" s="44">
        <v>1200</v>
      </c>
      <c r="K51" s="44">
        <v>214.2</v>
      </c>
      <c r="L51" s="44">
        <v>1411</v>
      </c>
      <c r="M51" s="74">
        <f t="shared" si="1"/>
        <v>5.6022408963585439</v>
      </c>
      <c r="N51" s="74">
        <f t="shared" si="2"/>
        <v>0.85046066619418847</v>
      </c>
      <c r="O51" s="74">
        <f t="shared" si="3"/>
        <v>4.7644855248974149</v>
      </c>
      <c r="P51" s="46" t="s">
        <v>112</v>
      </c>
      <c r="Q51" s="6"/>
    </row>
    <row r="52" spans="1:17" s="3" customFormat="1" hidden="1" x14ac:dyDescent="0.45">
      <c r="A52" s="63"/>
      <c r="B52" s="32" t="s">
        <v>109</v>
      </c>
      <c r="C52" s="34"/>
      <c r="D52" s="32">
        <v>3254</v>
      </c>
      <c r="E52" s="32" t="s">
        <v>71</v>
      </c>
      <c r="F52" s="32" t="s">
        <v>6</v>
      </c>
      <c r="G52" s="43">
        <f t="shared" si="0"/>
        <v>2.0799999999999999E-2</v>
      </c>
      <c r="H52" s="44">
        <v>52</v>
      </c>
      <c r="I52" s="44">
        <f>J52+500</f>
        <v>3000</v>
      </c>
      <c r="J52" s="44">
        <v>2500</v>
      </c>
      <c r="K52" s="44">
        <v>347.4</v>
      </c>
      <c r="L52" s="44">
        <v>1624</v>
      </c>
      <c r="M52" s="74">
        <f t="shared" si="1"/>
        <v>7.1963154864709278</v>
      </c>
      <c r="N52" s="74">
        <f t="shared" si="2"/>
        <v>1.5394088669950738</v>
      </c>
      <c r="O52" s="74">
        <f t="shared" si="3"/>
        <v>11.078071869567314</v>
      </c>
      <c r="P52" s="62" t="s">
        <v>161</v>
      </c>
      <c r="Q52" s="6"/>
    </row>
    <row r="53" spans="1:17" s="3" customFormat="1" hidden="1" x14ac:dyDescent="0.45">
      <c r="A53" s="63"/>
      <c r="B53" s="34" t="s">
        <v>87</v>
      </c>
      <c r="C53" s="34"/>
      <c r="D53" s="32">
        <v>8909</v>
      </c>
      <c r="E53" s="32" t="s">
        <v>113</v>
      </c>
      <c r="F53" s="32" t="s">
        <v>8</v>
      </c>
      <c r="G53" s="43">
        <f t="shared" si="0"/>
        <v>2.5999999999999999E-2</v>
      </c>
      <c r="H53" s="44">
        <v>39</v>
      </c>
      <c r="I53" s="44">
        <f>J53+400</f>
        <v>1900</v>
      </c>
      <c r="J53" s="44">
        <v>1500</v>
      </c>
      <c r="K53" s="44">
        <v>181.2</v>
      </c>
      <c r="L53" s="44">
        <v>1048</v>
      </c>
      <c r="M53" s="74">
        <f t="shared" si="1"/>
        <v>8.2781456953642394</v>
      </c>
      <c r="N53" s="74">
        <f t="shared" si="2"/>
        <v>1.4312977099236641</v>
      </c>
      <c r="O53" s="74">
        <f t="shared" si="3"/>
        <v>11.848490976189273</v>
      </c>
      <c r="P53" s="46" t="s">
        <v>114</v>
      </c>
      <c r="Q53" s="6"/>
    </row>
    <row r="54" spans="1:17" s="3" customFormat="1" x14ac:dyDescent="0.45">
      <c r="A54" s="63"/>
      <c r="B54" s="32" t="s">
        <v>115</v>
      </c>
      <c r="C54" s="34" t="s">
        <v>68</v>
      </c>
      <c r="D54" s="32">
        <v>3288</v>
      </c>
      <c r="E54" s="32" t="s">
        <v>74</v>
      </c>
      <c r="F54" s="32" t="s">
        <v>6</v>
      </c>
      <c r="G54" s="43">
        <f t="shared" si="0"/>
        <v>0.03</v>
      </c>
      <c r="H54" s="44">
        <v>126</v>
      </c>
      <c r="I54" s="44">
        <f>J54+700</f>
        <v>4900</v>
      </c>
      <c r="J54" s="44">
        <v>4200</v>
      </c>
      <c r="K54" s="44">
        <v>691.3</v>
      </c>
      <c r="L54" s="44">
        <v>2243</v>
      </c>
      <c r="M54" s="74">
        <f t="shared" si="1"/>
        <v>6.0755099088673514</v>
      </c>
      <c r="N54" s="74">
        <f t="shared" si="2"/>
        <v>1.8724921979491753</v>
      </c>
      <c r="O54" s="74">
        <f t="shared" si="3"/>
        <v>11.376344902917021</v>
      </c>
      <c r="P54" s="48" t="s">
        <v>162</v>
      </c>
      <c r="Q54" s="26"/>
    </row>
    <row r="55" spans="1:17" s="3" customFormat="1" hidden="1" x14ac:dyDescent="0.45">
      <c r="A55" s="63"/>
      <c r="B55" s="30" t="s">
        <v>180</v>
      </c>
      <c r="C55" s="34" t="s">
        <v>72</v>
      </c>
      <c r="D55" s="34">
        <v>4544</v>
      </c>
      <c r="E55" s="34" t="s">
        <v>73</v>
      </c>
      <c r="F55" s="34" t="s">
        <v>6</v>
      </c>
      <c r="G55" s="45">
        <f t="shared" si="0"/>
        <v>4.5138888888888888E-2</v>
      </c>
      <c r="H55" s="46">
        <v>130</v>
      </c>
      <c r="I55" s="46">
        <f>J55+500</f>
        <v>3380</v>
      </c>
      <c r="J55" s="46">
        <v>2880</v>
      </c>
      <c r="K55" s="46">
        <v>131.6</v>
      </c>
      <c r="L55" s="46">
        <v>1928</v>
      </c>
      <c r="M55" s="72">
        <f t="shared" si="1"/>
        <v>21.884498480243163</v>
      </c>
      <c r="N55" s="72">
        <f t="shared" si="2"/>
        <v>1.4937759336099585</v>
      </c>
      <c r="O55" s="72">
        <f t="shared" si="3"/>
        <v>32.690537148910948</v>
      </c>
      <c r="P55" s="46" t="s">
        <v>163</v>
      </c>
      <c r="Q55" s="6"/>
    </row>
    <row r="56" spans="1:17" s="3" customFormat="1" x14ac:dyDescent="0.45">
      <c r="E56" s="5"/>
      <c r="F56" s="5"/>
      <c r="G56" s="6"/>
      <c r="H56" s="66" t="s">
        <v>170</v>
      </c>
      <c r="I56" s="6">
        <f>I54+I37+I18+I14+I7</f>
        <v>17450</v>
      </c>
      <c r="J56" s="6">
        <f>J54+J37+J18+J14+J7</f>
        <v>14350</v>
      </c>
      <c r="K56" s="6"/>
      <c r="L56" s="6"/>
      <c r="M56" s="73"/>
      <c r="N56" s="73"/>
      <c r="O56" s="73"/>
      <c r="P56" s="6"/>
    </row>
    <row r="57" spans="1:17" s="3" customFormat="1" x14ac:dyDescent="0.45">
      <c r="E57" s="5"/>
      <c r="F57" s="5"/>
      <c r="G57" s="6"/>
      <c r="H57" s="6"/>
      <c r="I57" s="6"/>
      <c r="J57" s="6"/>
      <c r="K57" s="6"/>
      <c r="L57" s="6"/>
      <c r="M57" s="73"/>
      <c r="N57" s="73"/>
      <c r="O57" s="73"/>
      <c r="P57" s="6"/>
    </row>
    <row r="58" spans="1:17" s="3" customFormat="1" x14ac:dyDescent="0.45">
      <c r="E58" s="5"/>
      <c r="F58" s="5"/>
      <c r="G58" s="6"/>
      <c r="H58" s="6"/>
      <c r="I58" s="6"/>
      <c r="J58" s="6"/>
      <c r="K58" s="6"/>
      <c r="L58" s="6"/>
      <c r="M58" s="73"/>
      <c r="N58" s="73"/>
      <c r="O58" s="73"/>
      <c r="P58" s="6"/>
    </row>
    <row r="59" spans="1:17" s="3" customFormat="1" x14ac:dyDescent="0.45">
      <c r="E59" s="5"/>
      <c r="F59" s="5"/>
      <c r="G59" s="6"/>
      <c r="H59" s="6"/>
      <c r="I59" s="6"/>
      <c r="J59" s="6"/>
      <c r="K59" s="6"/>
      <c r="L59" s="6"/>
      <c r="M59" s="73"/>
      <c r="N59" s="73"/>
      <c r="O59" s="73"/>
      <c r="P59" s="6"/>
    </row>
    <row r="60" spans="1:17" s="3" customFormat="1" x14ac:dyDescent="0.45">
      <c r="C60" s="3" t="s">
        <v>166</v>
      </c>
      <c r="E60" s="5"/>
      <c r="F60" s="5"/>
      <c r="G60" s="6"/>
      <c r="H60" s="6"/>
      <c r="I60" s="6"/>
      <c r="J60" s="6"/>
      <c r="K60" s="6"/>
      <c r="L60" s="6"/>
      <c r="M60" s="73"/>
      <c r="N60" s="73"/>
      <c r="O60" s="73"/>
      <c r="P60" s="6"/>
    </row>
    <row r="61" spans="1:17" s="3" customFormat="1" x14ac:dyDescent="0.45">
      <c r="C61" s="3" t="s">
        <v>165</v>
      </c>
      <c r="E61" s="5"/>
      <c r="F61" s="5"/>
      <c r="G61" s="6"/>
      <c r="H61" s="6"/>
      <c r="I61" s="6"/>
      <c r="J61" s="6"/>
      <c r="K61" s="6"/>
      <c r="L61" s="6"/>
      <c r="M61" s="73"/>
      <c r="N61" s="73"/>
      <c r="O61" s="73"/>
      <c r="P61" s="6"/>
    </row>
    <row r="62" spans="1:17" s="3" customFormat="1" x14ac:dyDescent="0.45">
      <c r="E62" s="5"/>
      <c r="F62" s="5"/>
      <c r="G62" s="6"/>
      <c r="H62" s="6"/>
      <c r="I62" s="6"/>
      <c r="J62" s="6"/>
      <c r="K62" s="6"/>
      <c r="L62" s="6"/>
      <c r="M62" s="73"/>
      <c r="N62" s="73"/>
      <c r="O62" s="73"/>
      <c r="P62" s="6"/>
    </row>
    <row r="63" spans="1:17" s="3" customFormat="1" x14ac:dyDescent="0.45">
      <c r="E63" s="5"/>
      <c r="F63" s="5"/>
      <c r="G63" s="6"/>
      <c r="H63" s="6"/>
      <c r="I63" s="6"/>
      <c r="J63" s="6"/>
      <c r="K63" s="6"/>
      <c r="L63" s="6"/>
      <c r="M63" s="73"/>
      <c r="N63" s="73"/>
      <c r="O63" s="73"/>
      <c r="P63" s="6"/>
    </row>
    <row r="64" spans="1:17" s="3" customFormat="1" x14ac:dyDescent="0.45">
      <c r="E64" s="5"/>
      <c r="F64" s="5"/>
      <c r="G64" s="6"/>
      <c r="H64" s="6"/>
      <c r="I64" s="6"/>
      <c r="J64" s="6"/>
      <c r="K64" s="6"/>
      <c r="L64" s="6"/>
      <c r="M64" s="73"/>
      <c r="N64" s="73"/>
      <c r="O64" s="73"/>
      <c r="P64" s="6"/>
    </row>
    <row r="65" spans="5:16" s="3" customFormat="1" x14ac:dyDescent="0.45">
      <c r="E65" s="5"/>
      <c r="F65" s="5"/>
      <c r="G65" s="6"/>
      <c r="H65" s="6"/>
      <c r="I65" s="6"/>
      <c r="J65" s="6"/>
      <c r="K65" s="6"/>
      <c r="L65" s="6"/>
      <c r="M65" s="73"/>
      <c r="N65" s="73"/>
      <c r="O65" s="73"/>
      <c r="P65" s="6"/>
    </row>
    <row r="66" spans="5:16" s="3" customFormat="1" x14ac:dyDescent="0.45">
      <c r="E66" s="5"/>
      <c r="F66" s="5"/>
      <c r="G66" s="6"/>
      <c r="H66" s="6"/>
      <c r="I66" s="6"/>
      <c r="J66" s="6"/>
      <c r="K66" s="6"/>
      <c r="L66" s="6"/>
      <c r="M66" s="73"/>
      <c r="N66" s="73"/>
      <c r="O66" s="73"/>
      <c r="P66" s="6"/>
    </row>
    <row r="67" spans="5:16" s="3" customFormat="1" x14ac:dyDescent="0.45">
      <c r="E67" s="5"/>
      <c r="F67" s="5"/>
      <c r="G67" s="6"/>
      <c r="H67" s="6"/>
      <c r="I67" s="6"/>
      <c r="J67" s="6"/>
      <c r="K67" s="6"/>
      <c r="L67" s="6"/>
      <c r="M67" s="73"/>
      <c r="N67" s="73"/>
      <c r="O67" s="73"/>
      <c r="P67" s="6"/>
    </row>
    <row r="68" spans="5:16" s="3" customFormat="1" x14ac:dyDescent="0.45">
      <c r="E68" s="5"/>
      <c r="F68" s="5"/>
      <c r="G68" s="6"/>
      <c r="H68" s="6"/>
      <c r="I68" s="6"/>
      <c r="J68" s="6"/>
      <c r="K68" s="6"/>
      <c r="L68" s="6"/>
      <c r="M68" s="73"/>
      <c r="N68" s="73"/>
      <c r="O68" s="73"/>
      <c r="P68" s="6"/>
    </row>
    <row r="69" spans="5:16" s="3" customFormat="1" x14ac:dyDescent="0.45">
      <c r="E69" s="5"/>
      <c r="F69" s="5"/>
      <c r="G69" s="6"/>
      <c r="H69" s="6"/>
      <c r="I69" s="6"/>
      <c r="J69" s="6"/>
      <c r="K69" s="6"/>
      <c r="L69" s="6"/>
      <c r="M69" s="73"/>
      <c r="N69" s="73"/>
      <c r="O69" s="73"/>
      <c r="P69" s="6"/>
    </row>
    <row r="70" spans="5:16" s="3" customFormat="1" x14ac:dyDescent="0.45">
      <c r="E70" s="5"/>
      <c r="F70" s="5"/>
      <c r="G70" s="6"/>
      <c r="H70" s="6"/>
      <c r="I70" s="6"/>
      <c r="J70" s="6"/>
      <c r="K70" s="6"/>
      <c r="L70" s="6"/>
      <c r="M70" s="73"/>
      <c r="N70" s="73"/>
      <c r="O70" s="73"/>
      <c r="P70" s="6"/>
    </row>
    <row r="71" spans="5:16" s="3" customFormat="1" x14ac:dyDescent="0.45">
      <c r="E71" s="5"/>
      <c r="F71" s="5"/>
      <c r="G71" s="6"/>
      <c r="H71" s="6"/>
      <c r="I71" s="6"/>
      <c r="J71" s="6"/>
      <c r="K71" s="6"/>
      <c r="L71" s="6"/>
      <c r="M71" s="73"/>
      <c r="N71" s="73"/>
      <c r="O71" s="73"/>
      <c r="P71" s="6"/>
    </row>
    <row r="72" spans="5:16" s="3" customFormat="1" x14ac:dyDescent="0.45">
      <c r="E72" s="5"/>
      <c r="F72" s="5"/>
      <c r="G72" s="6"/>
      <c r="H72" s="6"/>
      <c r="I72" s="6"/>
      <c r="J72" s="6"/>
      <c r="K72" s="6"/>
      <c r="L72" s="6"/>
      <c r="M72" s="73"/>
      <c r="N72" s="73"/>
      <c r="O72" s="73"/>
      <c r="P72" s="6"/>
    </row>
    <row r="73" spans="5:16" s="3" customFormat="1" x14ac:dyDescent="0.45">
      <c r="E73" s="5"/>
      <c r="F73" s="5"/>
      <c r="G73" s="6"/>
      <c r="H73" s="6"/>
      <c r="I73" s="6"/>
      <c r="J73" s="6"/>
      <c r="K73" s="6"/>
      <c r="L73" s="6"/>
      <c r="M73" s="73"/>
      <c r="N73" s="73"/>
      <c r="O73" s="73"/>
      <c r="P73" s="6"/>
    </row>
    <row r="74" spans="5:16" s="3" customFormat="1" x14ac:dyDescent="0.45">
      <c r="E74" s="5"/>
      <c r="F74" s="5"/>
      <c r="G74" s="6"/>
      <c r="H74" s="6"/>
      <c r="I74" s="6"/>
      <c r="J74" s="6"/>
      <c r="K74" s="6"/>
      <c r="L74" s="6"/>
      <c r="M74" s="73"/>
      <c r="N74" s="73"/>
      <c r="O74" s="73"/>
      <c r="P74" s="6"/>
    </row>
    <row r="75" spans="5:16" s="3" customFormat="1" x14ac:dyDescent="0.45">
      <c r="E75" s="5"/>
      <c r="F75" s="5"/>
      <c r="G75" s="6"/>
      <c r="H75" s="6"/>
      <c r="I75" s="6"/>
      <c r="J75" s="6"/>
      <c r="K75" s="6"/>
      <c r="L75" s="6"/>
      <c r="M75" s="73"/>
      <c r="N75" s="73"/>
      <c r="O75" s="73"/>
      <c r="P75" s="6"/>
    </row>
    <row r="76" spans="5:16" s="3" customFormat="1" x14ac:dyDescent="0.45">
      <c r="E76" s="5"/>
      <c r="F76" s="5"/>
      <c r="G76" s="6"/>
      <c r="H76" s="6"/>
      <c r="I76" s="6"/>
      <c r="J76" s="6"/>
      <c r="K76" s="6"/>
      <c r="L76" s="6"/>
      <c r="M76" s="73"/>
      <c r="N76" s="73"/>
      <c r="O76" s="73"/>
      <c r="P76" s="6"/>
    </row>
    <row r="77" spans="5:16" s="3" customFormat="1" x14ac:dyDescent="0.45">
      <c r="E77" s="5"/>
      <c r="F77" s="5"/>
      <c r="G77" s="6"/>
      <c r="H77" s="6"/>
      <c r="I77" s="6"/>
      <c r="J77" s="6"/>
      <c r="K77" s="6"/>
      <c r="L77" s="6"/>
      <c r="M77" s="73"/>
      <c r="N77" s="73"/>
      <c r="O77" s="73"/>
      <c r="P77" s="6"/>
    </row>
    <row r="78" spans="5:16" s="3" customFormat="1" x14ac:dyDescent="0.45">
      <c r="E78" s="5"/>
      <c r="F78" s="5"/>
      <c r="G78" s="6"/>
      <c r="H78" s="6"/>
      <c r="I78" s="6"/>
      <c r="J78" s="6"/>
      <c r="K78" s="6"/>
      <c r="L78" s="6"/>
      <c r="M78" s="73"/>
      <c r="N78" s="73"/>
      <c r="O78" s="73"/>
      <c r="P78" s="6"/>
    </row>
    <row r="79" spans="5:16" s="3" customFormat="1" x14ac:dyDescent="0.45">
      <c r="E79" s="5"/>
      <c r="F79" s="5"/>
      <c r="G79" s="6"/>
      <c r="H79" s="6"/>
      <c r="I79" s="6"/>
      <c r="J79" s="6"/>
      <c r="K79" s="6"/>
      <c r="L79" s="6"/>
      <c r="M79" s="73"/>
      <c r="N79" s="73"/>
      <c r="O79" s="73"/>
      <c r="P79" s="6"/>
    </row>
    <row r="80" spans="5:16" s="3" customFormat="1" x14ac:dyDescent="0.45">
      <c r="E80" s="5"/>
      <c r="F80" s="5"/>
      <c r="G80" s="6"/>
      <c r="H80" s="6"/>
      <c r="I80" s="6"/>
      <c r="J80" s="6"/>
      <c r="K80" s="6"/>
      <c r="L80" s="6"/>
      <c r="M80" s="73"/>
      <c r="N80" s="73"/>
      <c r="O80" s="73"/>
      <c r="P80" s="6"/>
    </row>
    <row r="81" spans="1:16" s="3" customFormat="1" x14ac:dyDescent="0.45">
      <c r="E81" s="5"/>
      <c r="F81" s="5"/>
      <c r="G81" s="6"/>
      <c r="H81" s="6"/>
      <c r="I81" s="6"/>
      <c r="J81" s="6"/>
      <c r="K81" s="6"/>
      <c r="L81" s="6"/>
      <c r="M81" s="73"/>
      <c r="N81" s="73"/>
      <c r="O81" s="73"/>
      <c r="P81" s="6"/>
    </row>
    <row r="82" spans="1:16" s="3" customFormat="1" x14ac:dyDescent="0.45">
      <c r="E82" s="5"/>
      <c r="F82" s="5"/>
      <c r="G82" s="6"/>
      <c r="H82" s="6"/>
      <c r="I82" s="6"/>
      <c r="J82" s="6"/>
      <c r="K82" s="6"/>
      <c r="L82" s="6"/>
      <c r="M82" s="73"/>
      <c r="N82" s="73"/>
      <c r="O82" s="73"/>
      <c r="P82" s="6"/>
    </row>
    <row r="83" spans="1:16" s="3" customFormat="1" x14ac:dyDescent="0.45">
      <c r="E83" s="5"/>
      <c r="F83" s="5"/>
      <c r="G83" s="6"/>
      <c r="H83" s="6"/>
      <c r="I83" s="6"/>
      <c r="J83" s="6"/>
      <c r="K83" s="6"/>
      <c r="L83" s="6"/>
      <c r="M83" s="73"/>
      <c r="N83" s="73"/>
      <c r="O83" s="73"/>
      <c r="P83" s="6"/>
    </row>
    <row r="84" spans="1:16" s="3" customFormat="1" x14ac:dyDescent="0.45">
      <c r="E84" s="5"/>
      <c r="F84" s="5"/>
      <c r="G84" s="6"/>
      <c r="H84" s="6"/>
      <c r="I84" s="6"/>
      <c r="J84" s="6"/>
      <c r="K84" s="6"/>
      <c r="L84" s="6"/>
      <c r="M84" s="73"/>
      <c r="N84" s="73"/>
      <c r="O84" s="73"/>
      <c r="P84" s="6"/>
    </row>
    <row r="85" spans="1:16" s="3" customFormat="1" x14ac:dyDescent="0.45">
      <c r="E85" s="5"/>
      <c r="F85" s="5"/>
      <c r="G85" s="6"/>
      <c r="H85" s="6"/>
      <c r="I85" s="6"/>
      <c r="J85" s="6"/>
      <c r="K85" s="6"/>
      <c r="L85" s="6"/>
      <c r="M85" s="73"/>
      <c r="N85" s="73"/>
      <c r="O85" s="73"/>
      <c r="P85" s="6"/>
    </row>
    <row r="86" spans="1:16" s="3" customFormat="1" x14ac:dyDescent="0.45">
      <c r="E86" s="5"/>
      <c r="F86" s="5"/>
      <c r="G86" s="6"/>
      <c r="H86" s="6"/>
      <c r="I86" s="6"/>
      <c r="J86" s="6"/>
      <c r="K86" s="6"/>
      <c r="L86" s="6"/>
      <c r="M86" s="73"/>
      <c r="N86" s="73"/>
      <c r="O86" s="73"/>
      <c r="P86" s="6"/>
    </row>
    <row r="87" spans="1:16" s="3" customFormat="1" x14ac:dyDescent="0.45">
      <c r="E87" s="5"/>
      <c r="F87" s="5"/>
      <c r="G87" s="6"/>
      <c r="H87" s="6"/>
      <c r="I87" s="6"/>
      <c r="J87" s="6"/>
      <c r="K87" s="6"/>
      <c r="L87" s="6"/>
      <c r="M87" s="73"/>
      <c r="N87" s="73"/>
      <c r="O87" s="73"/>
      <c r="P87" s="6"/>
    </row>
    <row r="88" spans="1:16" x14ac:dyDescent="0.45">
      <c r="A88" s="2"/>
      <c r="C88">
        <v>8591</v>
      </c>
      <c r="D88" t="s">
        <v>15</v>
      </c>
    </row>
  </sheetData>
  <phoneticPr fontId="3"/>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簡単な使い方</vt:lpstr>
      <vt:lpstr>高配当PF一覧</vt:lpstr>
      <vt:lpstr>→用途別ミニPF</vt:lpstr>
      <vt:lpstr>完全高配当株</vt:lpstr>
      <vt:lpstr>バリュー&amp;高配当</vt:lpstr>
      <vt:lpstr>長期増配株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2019-12-02T07:35:07Z</dcterms:created>
  <dcterms:modified xsi:type="dcterms:W3CDTF">2019-12-12T20:26:43Z</dcterms:modified>
</cp:coreProperties>
</file>